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illl_000\Documents\NA Literature\"/>
    </mc:Choice>
  </mc:AlternateContent>
  <xr:revisionPtr revIDLastSave="0" documentId="13_ncr:1_{1EA51417-82B5-4212-838A-694622174C78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Sheet1!$A$1:$M$363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21" i="1" l="1"/>
  <c r="M222" i="1"/>
  <c r="M157" i="1"/>
  <c r="M162" i="1"/>
  <c r="M185" i="1"/>
  <c r="M173" i="1"/>
  <c r="M184" i="1"/>
  <c r="M187" i="1"/>
  <c r="M153" i="1"/>
  <c r="M186" i="1"/>
  <c r="M194" i="1"/>
  <c r="M193" i="1"/>
  <c r="M192" i="1"/>
  <c r="M65" i="1"/>
  <c r="M64" i="1"/>
  <c r="M183" i="1"/>
  <c r="M181" i="1"/>
  <c r="M180" i="1"/>
  <c r="F231" i="1"/>
  <c r="A231" i="1"/>
  <c r="F235" i="1"/>
  <c r="A235" i="1"/>
  <c r="M118" i="1"/>
  <c r="A336" i="1"/>
  <c r="M267" i="1"/>
  <c r="H267" i="1"/>
  <c r="M266" i="1"/>
  <c r="H266" i="1"/>
  <c r="M265" i="1"/>
  <c r="H265" i="1"/>
  <c r="M264" i="1"/>
  <c r="H264" i="1"/>
  <c r="M263" i="1"/>
  <c r="H263" i="1"/>
  <c r="M262" i="1"/>
  <c r="H262" i="1"/>
  <c r="F244" i="1"/>
  <c r="A244" i="1"/>
  <c r="F243" i="1"/>
  <c r="A243" i="1"/>
  <c r="H308" i="1"/>
  <c r="M308" i="1"/>
  <c r="M309" i="1" s="1"/>
  <c r="M347" i="1"/>
  <c r="H347" i="1"/>
  <c r="M346" i="1"/>
  <c r="H346" i="1"/>
  <c r="M330" i="1"/>
  <c r="H330" i="1"/>
  <c r="M329" i="1"/>
  <c r="H329" i="1"/>
  <c r="A335" i="1"/>
  <c r="M352" i="1"/>
  <c r="H352" i="1"/>
  <c r="M351" i="1"/>
  <c r="H351" i="1"/>
  <c r="M350" i="1"/>
  <c r="H350" i="1"/>
  <c r="M331" i="1"/>
  <c r="H331" i="1"/>
  <c r="M328" i="1"/>
  <c r="H328" i="1"/>
  <c r="M327" i="1"/>
  <c r="H327" i="1"/>
  <c r="H342" i="1"/>
  <c r="H343" i="1"/>
  <c r="H344" i="1"/>
  <c r="H345" i="1"/>
  <c r="H348" i="1"/>
  <c r="H349" i="1"/>
  <c r="H353" i="1"/>
  <c r="H354" i="1"/>
  <c r="H355" i="1"/>
  <c r="H322" i="1"/>
  <c r="H323" i="1"/>
  <c r="H324" i="1"/>
  <c r="H325" i="1"/>
  <c r="H326" i="1"/>
  <c r="H332" i="1"/>
  <c r="H333" i="1"/>
  <c r="H334" i="1"/>
  <c r="H335" i="1"/>
  <c r="F352" i="1"/>
  <c r="A352" i="1"/>
  <c r="F351" i="1"/>
  <c r="A351" i="1"/>
  <c r="F350" i="1"/>
  <c r="A350" i="1"/>
  <c r="F332" i="1"/>
  <c r="A332" i="1"/>
  <c r="F331" i="1"/>
  <c r="A331" i="1"/>
  <c r="F330" i="1"/>
  <c r="A330" i="1"/>
  <c r="F311" i="1"/>
  <c r="A311" i="1"/>
  <c r="F310" i="1"/>
  <c r="A310" i="1"/>
  <c r="F309" i="1"/>
  <c r="A309" i="1"/>
  <c r="F292" i="1"/>
  <c r="A292" i="1"/>
  <c r="F291" i="1"/>
  <c r="A291" i="1"/>
  <c r="F290" i="1"/>
  <c r="A290" i="1"/>
  <c r="M291" i="1"/>
  <c r="H291" i="1"/>
  <c r="M290" i="1"/>
  <c r="H290" i="1"/>
  <c r="M289" i="1"/>
  <c r="H289" i="1"/>
  <c r="F268" i="1"/>
  <c r="A268" i="1"/>
  <c r="F267" i="1"/>
  <c r="A267" i="1"/>
  <c r="F266" i="1"/>
  <c r="A266" i="1"/>
  <c r="F265" i="1"/>
  <c r="A265" i="1"/>
  <c r="A262" i="1"/>
  <c r="A263" i="1"/>
  <c r="A264" i="1"/>
  <c r="A269" i="1"/>
  <c r="A270" i="1"/>
  <c r="A271" i="1"/>
  <c r="A272" i="1"/>
  <c r="A273" i="1"/>
  <c r="A274" i="1"/>
  <c r="M255" i="1"/>
  <c r="H255" i="1"/>
  <c r="M254" i="1"/>
  <c r="H254" i="1"/>
  <c r="M253" i="1"/>
  <c r="H253" i="1"/>
  <c r="M252" i="1"/>
  <c r="H252" i="1"/>
  <c r="F241" i="1"/>
  <c r="A241" i="1"/>
  <c r="F240" i="1"/>
  <c r="A240" i="1"/>
  <c r="A303" i="1"/>
  <c r="A304" i="1"/>
  <c r="A305" i="1"/>
  <c r="A306" i="1"/>
  <c r="A307" i="1"/>
  <c r="A308" i="1"/>
  <c r="A312" i="1"/>
  <c r="A313" i="1"/>
  <c r="A314" i="1"/>
  <c r="A315" i="1"/>
  <c r="A302" i="1"/>
  <c r="A334" i="1"/>
  <c r="A333" i="1"/>
  <c r="A329" i="1"/>
  <c r="A328" i="1"/>
  <c r="A327" i="1"/>
  <c r="A326" i="1"/>
  <c r="A325" i="1"/>
  <c r="A324" i="1"/>
  <c r="A323" i="1"/>
  <c r="A322" i="1"/>
  <c r="A356" i="1"/>
  <c r="A355" i="1"/>
  <c r="A354" i="1"/>
  <c r="A353" i="1"/>
  <c r="A349" i="1"/>
  <c r="A348" i="1"/>
  <c r="A347" i="1"/>
  <c r="A346" i="1"/>
  <c r="A345" i="1"/>
  <c r="A344" i="1"/>
  <c r="A343" i="1"/>
  <c r="A342" i="1"/>
  <c r="H283" i="1"/>
  <c r="H284" i="1"/>
  <c r="H285" i="1"/>
  <c r="H286" i="1"/>
  <c r="H287" i="1"/>
  <c r="H288" i="1"/>
  <c r="H292" i="1"/>
  <c r="H293" i="1"/>
  <c r="H294" i="1"/>
  <c r="H295" i="1"/>
  <c r="H282" i="1"/>
  <c r="F234" i="1"/>
  <c r="A234" i="1"/>
  <c r="F233" i="1"/>
  <c r="A233" i="1"/>
  <c r="F232" i="1"/>
  <c r="A232" i="1"/>
  <c r="F230" i="1"/>
  <c r="A230" i="1"/>
  <c r="F229" i="1"/>
  <c r="A229" i="1"/>
  <c r="M296" i="1"/>
  <c r="M295" i="1"/>
  <c r="M294" i="1"/>
  <c r="M293" i="1"/>
  <c r="M292" i="1"/>
  <c r="M288" i="1"/>
  <c r="M287" i="1"/>
  <c r="M286" i="1"/>
  <c r="M285" i="1"/>
  <c r="M284" i="1"/>
  <c r="M283" i="1"/>
  <c r="M282" i="1"/>
  <c r="F296" i="1"/>
  <c r="F295" i="1"/>
  <c r="A295" i="1"/>
  <c r="F294" i="1"/>
  <c r="A294" i="1"/>
  <c r="F293" i="1"/>
  <c r="A293" i="1"/>
  <c r="F289" i="1"/>
  <c r="A289" i="1"/>
  <c r="F288" i="1"/>
  <c r="A288" i="1"/>
  <c r="F287" i="1"/>
  <c r="A287" i="1"/>
  <c r="F286" i="1"/>
  <c r="A286" i="1"/>
  <c r="F285" i="1"/>
  <c r="A285" i="1"/>
  <c r="F284" i="1"/>
  <c r="A284" i="1"/>
  <c r="F283" i="1"/>
  <c r="A283" i="1"/>
  <c r="F282" i="1"/>
  <c r="A282" i="1"/>
  <c r="F249" i="1"/>
  <c r="A249" i="1"/>
  <c r="F248" i="1"/>
  <c r="A248" i="1"/>
  <c r="A206" i="1"/>
  <c r="A207" i="1"/>
  <c r="A208" i="1"/>
  <c r="A209" i="1"/>
  <c r="A210" i="1"/>
  <c r="A211" i="1"/>
  <c r="A212" i="1"/>
  <c r="A213" i="1"/>
  <c r="A205" i="1"/>
  <c r="F345" i="1"/>
  <c r="F357" i="1" s="1"/>
  <c r="F329" i="1"/>
  <c r="F328" i="1"/>
  <c r="F353" i="1"/>
  <c r="F349" i="1"/>
  <c r="M269" i="1"/>
  <c r="H269" i="1"/>
  <c r="M268" i="1"/>
  <c r="H268" i="1"/>
  <c r="M261" i="1"/>
  <c r="H261" i="1"/>
  <c r="M260" i="1"/>
  <c r="H260" i="1"/>
  <c r="M199" i="1"/>
  <c r="M198" i="1"/>
  <c r="M197" i="1"/>
  <c r="M349" i="1"/>
  <c r="M348" i="1"/>
  <c r="M355" i="1"/>
  <c r="M354" i="1"/>
  <c r="M353" i="1"/>
  <c r="M345" i="1"/>
  <c r="M344" i="1"/>
  <c r="M356" i="1"/>
  <c r="H356" i="1"/>
  <c r="M343" i="1"/>
  <c r="M342" i="1"/>
  <c r="M332" i="1"/>
  <c r="M326" i="1"/>
  <c r="M335" i="1"/>
  <c r="M334" i="1"/>
  <c r="M333" i="1"/>
  <c r="M325" i="1"/>
  <c r="M324" i="1"/>
  <c r="M336" i="1"/>
  <c r="H336" i="1"/>
  <c r="M323" i="1"/>
  <c r="M322" i="1"/>
  <c r="F356" i="1"/>
  <c r="F355" i="1"/>
  <c r="F354" i="1"/>
  <c r="F348" i="1"/>
  <c r="F347" i="1"/>
  <c r="F346" i="1"/>
  <c r="F344" i="1"/>
  <c r="F343" i="1"/>
  <c r="F342" i="1"/>
  <c r="F336" i="1"/>
  <c r="F335" i="1"/>
  <c r="F334" i="1"/>
  <c r="F333" i="1"/>
  <c r="F327" i="1"/>
  <c r="F326" i="1"/>
  <c r="F325" i="1"/>
  <c r="F324" i="1"/>
  <c r="F323" i="1"/>
  <c r="F322" i="1"/>
  <c r="F316" i="1"/>
  <c r="F315" i="1"/>
  <c r="F314" i="1"/>
  <c r="F313" i="1"/>
  <c r="F312" i="1"/>
  <c r="F308" i="1"/>
  <c r="F307" i="1"/>
  <c r="F306" i="1"/>
  <c r="F305" i="1"/>
  <c r="F304" i="1"/>
  <c r="F303" i="1"/>
  <c r="F302" i="1"/>
  <c r="M257" i="1"/>
  <c r="H257" i="1"/>
  <c r="M256" i="1"/>
  <c r="H256" i="1"/>
  <c r="M251" i="1"/>
  <c r="H251" i="1"/>
  <c r="M250" i="1"/>
  <c r="H250" i="1"/>
  <c r="M259" i="1"/>
  <c r="H259" i="1"/>
  <c r="M258" i="1"/>
  <c r="H258" i="1"/>
  <c r="F262" i="1"/>
  <c r="F263" i="1"/>
  <c r="F264" i="1"/>
  <c r="F269" i="1"/>
  <c r="F270" i="1"/>
  <c r="F271" i="1"/>
  <c r="F272" i="1"/>
  <c r="F273" i="1"/>
  <c r="F274" i="1"/>
  <c r="A275" i="1"/>
  <c r="F275" i="1"/>
  <c r="M178" i="1"/>
  <c r="M182" i="1"/>
  <c r="F225" i="1"/>
  <c r="A225" i="1"/>
  <c r="F224" i="1"/>
  <c r="A224" i="1"/>
  <c r="F223" i="1"/>
  <c r="A223" i="1"/>
  <c r="F222" i="1"/>
  <c r="A222" i="1"/>
  <c r="F221" i="1"/>
  <c r="A221" i="1"/>
  <c r="F220" i="1"/>
  <c r="A220" i="1"/>
  <c r="F219" i="1"/>
  <c r="A219" i="1"/>
  <c r="F218" i="1"/>
  <c r="A218" i="1"/>
  <c r="F237" i="1"/>
  <c r="A237" i="1"/>
  <c r="F236" i="1"/>
  <c r="A236" i="1"/>
  <c r="F228" i="1"/>
  <c r="A228" i="1"/>
  <c r="F227" i="1"/>
  <c r="A227" i="1"/>
  <c r="F226" i="1"/>
  <c r="A226" i="1"/>
  <c r="F217" i="1"/>
  <c r="A217" i="1"/>
  <c r="F216" i="1"/>
  <c r="A216" i="1"/>
  <c r="F215" i="1"/>
  <c r="A215" i="1"/>
  <c r="F214" i="1"/>
  <c r="A214" i="1"/>
  <c r="F213" i="1"/>
  <c r="F212" i="1"/>
  <c r="F242" i="1"/>
  <c r="A242" i="1"/>
  <c r="F239" i="1"/>
  <c r="A239" i="1"/>
  <c r="F238" i="1"/>
  <c r="A238" i="1"/>
  <c r="F211" i="1"/>
  <c r="F210" i="1"/>
  <c r="F209" i="1"/>
  <c r="F208" i="1"/>
  <c r="F207" i="1"/>
  <c r="F206" i="1"/>
  <c r="F205" i="1"/>
  <c r="M271" i="1"/>
  <c r="H271" i="1"/>
  <c r="M270" i="1"/>
  <c r="H270" i="1"/>
  <c r="M249" i="1"/>
  <c r="H249" i="1"/>
  <c r="M248" i="1"/>
  <c r="M247" i="1"/>
  <c r="M246" i="1"/>
  <c r="M245" i="1"/>
  <c r="M244" i="1"/>
  <c r="M243" i="1"/>
  <c r="M242" i="1"/>
  <c r="M272" i="1" s="1"/>
  <c r="M241" i="1"/>
  <c r="M240" i="1"/>
  <c r="M212" i="1"/>
  <c r="M211" i="1"/>
  <c r="M210" i="1"/>
  <c r="M209" i="1"/>
  <c r="M208" i="1"/>
  <c r="M207" i="1"/>
  <c r="M206" i="1"/>
  <c r="M205" i="1"/>
  <c r="M204" i="1"/>
  <c r="M94" i="1"/>
  <c r="M228" i="1"/>
  <c r="M229" i="1"/>
  <c r="A250" i="1"/>
  <c r="F250" i="1"/>
  <c r="M230" i="1"/>
  <c r="M227" i="1"/>
  <c r="M226" i="1"/>
  <c r="M225" i="1"/>
  <c r="M224" i="1"/>
  <c r="M223" i="1"/>
  <c r="A247" i="1"/>
  <c r="A246" i="1"/>
  <c r="A245" i="1"/>
  <c r="M70" i="1"/>
  <c r="M175" i="1"/>
  <c r="M166" i="1"/>
  <c r="M165" i="1"/>
  <c r="M164" i="1"/>
  <c r="M125" i="1"/>
  <c r="M161" i="1"/>
  <c r="M84" i="1"/>
  <c r="M83" i="1"/>
  <c r="M85" i="1"/>
  <c r="M163" i="1"/>
  <c r="M167" i="1"/>
  <c r="M168" i="1"/>
  <c r="M169" i="1"/>
  <c r="M170" i="1"/>
  <c r="M171" i="1"/>
  <c r="M172" i="1"/>
  <c r="M174" i="1"/>
  <c r="M176" i="1"/>
  <c r="M177" i="1"/>
  <c r="M179" i="1"/>
  <c r="M152" i="1"/>
  <c r="M63" i="1"/>
  <c r="M60" i="1"/>
  <c r="M82" i="1"/>
  <c r="M74" i="1"/>
  <c r="M81" i="1"/>
  <c r="M124" i="1"/>
  <c r="M103" i="1"/>
  <c r="M102" i="1"/>
  <c r="M101" i="1"/>
  <c r="M100" i="1"/>
  <c r="M99" i="1"/>
  <c r="M76" i="1"/>
  <c r="M96" i="1"/>
  <c r="M97" i="1"/>
  <c r="M98" i="1"/>
  <c r="M119" i="1"/>
  <c r="M109" i="1"/>
  <c r="M107" i="1"/>
  <c r="M154" i="1"/>
  <c r="M61" i="1"/>
  <c r="M87" i="1"/>
  <c r="M88" i="1"/>
  <c r="M89" i="1"/>
  <c r="M90" i="1"/>
  <c r="M91" i="1"/>
  <c r="M92" i="1"/>
  <c r="M93" i="1"/>
  <c r="M95" i="1"/>
  <c r="M104" i="1"/>
  <c r="M156" i="1"/>
  <c r="M158" i="1"/>
  <c r="M15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29" i="1"/>
  <c r="M160" i="1"/>
  <c r="M108" i="1"/>
  <c r="M110" i="1"/>
  <c r="M111" i="1"/>
  <c r="M112" i="1"/>
  <c r="M113" i="1"/>
  <c r="M114" i="1"/>
  <c r="M115" i="1"/>
  <c r="M116" i="1"/>
  <c r="M117" i="1"/>
  <c r="M120" i="1"/>
  <c r="M121" i="1"/>
  <c r="M122" i="1"/>
  <c r="M123" i="1"/>
  <c r="M106" i="1"/>
  <c r="M58" i="1"/>
  <c r="M59" i="1"/>
  <c r="M62" i="1"/>
  <c r="M52" i="1"/>
  <c r="M53" i="1"/>
  <c r="M54" i="1"/>
  <c r="M55" i="1"/>
  <c r="M56" i="1"/>
  <c r="M57" i="1"/>
  <c r="M51" i="1"/>
  <c r="M71" i="1"/>
  <c r="M72" i="1"/>
  <c r="M73" i="1"/>
  <c r="M75" i="1"/>
  <c r="M77" i="1"/>
  <c r="M78" i="1"/>
  <c r="M79" i="1"/>
  <c r="M80" i="1"/>
  <c r="M69" i="1"/>
  <c r="M45" i="1"/>
  <c r="M46" i="1"/>
  <c r="M47" i="1"/>
  <c r="M48" i="1"/>
  <c r="M49" i="1"/>
  <c r="F204" i="1"/>
  <c r="F245" i="1"/>
  <c r="F246" i="1"/>
  <c r="F247" i="1"/>
  <c r="F251" i="1"/>
  <c r="F252" i="1"/>
  <c r="F253" i="1"/>
  <c r="F254" i="1"/>
  <c r="F255" i="1"/>
  <c r="A251" i="1"/>
  <c r="A252" i="1"/>
  <c r="A253" i="1"/>
  <c r="A254" i="1"/>
  <c r="F337" i="1"/>
  <c r="M357" i="1" l="1"/>
  <c r="M337" i="1"/>
  <c r="F317" i="1"/>
  <c r="M297" i="1"/>
  <c r="F297" i="1"/>
  <c r="K361" i="1" s="1"/>
  <c r="C29" i="1" s="1"/>
  <c r="F276" i="1"/>
  <c r="M231" i="1"/>
  <c r="M213" i="1"/>
  <c r="F256" i="1"/>
  <c r="K276" i="1" s="1"/>
  <c r="C27" i="1" s="1"/>
  <c r="K189" i="1"/>
  <c r="C25" i="1" s="1"/>
  <c r="K126" i="1"/>
  <c r="C23" i="1" s="1"/>
  <c r="K66" i="1"/>
  <c r="C21" i="1" s="1"/>
  <c r="C31" i="1" l="1"/>
  <c r="L31" i="1" s="1"/>
</calcChain>
</file>

<file path=xl/sharedStrings.xml><?xml version="1.0" encoding="utf-8"?>
<sst xmlns="http://schemas.openxmlformats.org/spreadsheetml/2006/main" count="556" uniqueCount="248">
  <si>
    <t>DESCRIPTION</t>
  </si>
  <si>
    <t>QTY</t>
  </si>
  <si>
    <t>PRICE</t>
  </si>
  <si>
    <t>TOTAL</t>
  </si>
  <si>
    <t>TOTAL PAGE 1</t>
  </si>
  <si>
    <t>TOTAL PAGE 3</t>
  </si>
  <si>
    <t>TOTAL PAGE 2</t>
  </si>
  <si>
    <t>PHONE:</t>
  </si>
  <si>
    <t>ADDRESS:</t>
  </si>
  <si>
    <t>CITY:</t>
  </si>
  <si>
    <t>GRAND TOTAL</t>
  </si>
  <si>
    <t xml:space="preserve">  AN INTRODUCTORY GUIDE TO NARCOTICS ANONYMOUS</t>
  </si>
  <si>
    <t xml:space="preserve"> SERVICE HANDBOOKS AND GUIDES</t>
  </si>
  <si>
    <t xml:space="preserve">  HANDBOOK FOR NA NEWSLETTERS</t>
  </si>
  <si>
    <t xml:space="preserve">  A GUIDE TO PHONELINE SERVICE</t>
  </si>
  <si>
    <t xml:space="preserve">  A GUIDE TO LOCAL SERVICE IN NA</t>
  </si>
  <si>
    <t xml:space="preserve">  OUTREACH RESOURCE INFORMATION</t>
  </si>
  <si>
    <t xml:space="preserve">  ADDITIONAL NEEDS RESOURCE INFORMATION</t>
  </si>
  <si>
    <t xml:space="preserve">  INSTITUTIONAL GROUP GUIDE</t>
  </si>
  <si>
    <t xml:space="preserve">  TREASURERS HANDBOOK</t>
  </si>
  <si>
    <t xml:space="preserve">  GROUP TREASURERS WORKBOOK</t>
  </si>
  <si>
    <t xml:space="preserve">  LITERATURE RACK (Wire, 16 Pocket)</t>
  </si>
  <si>
    <t xml:space="preserve">  BASIC MUG</t>
  </si>
  <si>
    <t xml:space="preserve"> AUDIO PRODUCTS</t>
  </si>
  <si>
    <t>Item #</t>
  </si>
  <si>
    <t>POSTAL CODE:</t>
  </si>
  <si>
    <t>TOTAL PAGE 4</t>
  </si>
  <si>
    <t xml:space="preserve"> BOOKLETS (AVAILABLE IN MANY OTHER LANGUAGES - PLEASE ENQUIRE/SPECIFY)</t>
  </si>
  <si>
    <t>DATE:</t>
  </si>
  <si>
    <t>EMAIL:</t>
  </si>
  <si>
    <t xml:space="preserve">  LITERATURE RACK (Wire, 20 Pocket)</t>
  </si>
  <si>
    <t xml:space="preserve">  GROUP TREASURERS RECORD PAD (Records for 13 months)</t>
  </si>
  <si>
    <t xml:space="preserve">  IP #11 SPONSORSHIP</t>
  </si>
  <si>
    <t xml:space="preserve">  IP #12 THE TRIANGLE OF SELF OBSESSION</t>
  </si>
  <si>
    <t xml:space="preserve">  IP #14 ONE ADDICTS EXPERIENCE</t>
  </si>
  <si>
    <t xml:space="preserve">  IP #15 P.I. AND THE NA MEMBER</t>
  </si>
  <si>
    <t xml:space="preserve">  IP #16 FOR THE NEWCOMER</t>
  </si>
  <si>
    <t xml:space="preserve">  IP #17 FOR THOSE IN TREATMENT</t>
  </si>
  <si>
    <t xml:space="preserve">  IP #19 SELF ACCEPTANCE</t>
  </si>
  <si>
    <t xml:space="preserve">  IP #20 H &amp; I AND THE NA MEMBER</t>
  </si>
  <si>
    <t xml:space="preserve">  IP #21 THE LONER- STAYING CLEAN IN ISOLATION</t>
  </si>
  <si>
    <t xml:space="preserve">  IP #22 WELCOME TO NA</t>
  </si>
  <si>
    <t xml:space="preserve">  IP #23 STAYING CLEAN ON THE OUTSIDE</t>
  </si>
  <si>
    <t xml:space="preserve">  IP #26 ACCESS. FOR THOSE WITH ADDITIONAL NEEDS</t>
  </si>
  <si>
    <t xml:space="preserve">  IP #10  FOURTH STEP GUIDE</t>
  </si>
  <si>
    <t xml:space="preserve">  LITERATURE RACK (Wire, 8 Pocket)</t>
  </si>
  <si>
    <t xml:space="preserve">  IP #9   LIVING THE PROGRAM</t>
  </si>
  <si>
    <t xml:space="preserve">  IP #8   JUST FOR TODAY</t>
  </si>
  <si>
    <t xml:space="preserve">  IP #1   WHO, WHAT, HOW &amp; WHY</t>
  </si>
  <si>
    <t xml:space="preserve">  IP #2   THE GROUP</t>
  </si>
  <si>
    <t xml:space="preserve">  IP #5   ANOTHER LOOK</t>
  </si>
  <si>
    <t xml:space="preserve">  IP #6   RECOVERY &amp; RELAPSE</t>
  </si>
  <si>
    <t xml:space="preserve">  IP #7   AM I AN ADDICT?</t>
  </si>
  <si>
    <t>YEAR</t>
  </si>
  <si>
    <t>SUB-TOTAL</t>
  </si>
  <si>
    <t xml:space="preserve">  SPONSORSHIP BOOK (Gift Edition)</t>
  </si>
  <si>
    <t xml:space="preserve">  IT WORKS: HOW AND WHY (LP)</t>
  </si>
  <si>
    <t xml:space="preserve">  H &amp; I HANDBOOK WITH CD</t>
  </si>
  <si>
    <t xml:space="preserve">  PUBLIC RELATIONS HANDBOOK WITH TABS</t>
  </si>
  <si>
    <t>1500-ASL</t>
  </si>
  <si>
    <t xml:space="preserve">  NA WHITE BOOKLET (ASL DVD)</t>
  </si>
  <si>
    <t xml:space="preserve">  TWELVE CONCEPTS OF NA </t>
  </si>
  <si>
    <t xml:space="preserve">WELCOME </t>
  </si>
  <si>
    <t xml:space="preserve">30 DAYS </t>
  </si>
  <si>
    <t xml:space="preserve">60 DAYS </t>
  </si>
  <si>
    <t xml:space="preserve">90 DAYS </t>
  </si>
  <si>
    <t xml:space="preserve">6 MONTH </t>
  </si>
  <si>
    <t xml:space="preserve">9 MONTH </t>
  </si>
  <si>
    <t xml:space="preserve">1 YEAR </t>
  </si>
  <si>
    <t xml:space="preserve">18 MONTHS </t>
  </si>
  <si>
    <t xml:space="preserve">ETERNITY </t>
  </si>
  <si>
    <t xml:space="preserve">             # MY GRATITUDE SPEAKS POSTER (17.5" X 23") </t>
  </si>
  <si>
    <t xml:space="preserve">             # SERENITY PRAYER POSTER (17.5" X 23") </t>
  </si>
  <si>
    <t xml:space="preserve">             # TWELVE STEPS POSTER (23 X 35") </t>
  </si>
  <si>
    <t xml:space="preserve">             # TWELVE TRADITIONS POSTER (23" X 35") </t>
  </si>
  <si>
    <t xml:space="preserve">             # THIRD STEP PRAYER POSTER (17.5" X 23") </t>
  </si>
  <si>
    <t xml:space="preserve">             # JUST FOR TODAY POSTER (17.5" X 23") </t>
  </si>
  <si>
    <t>TRI-PLATE PURPLE MEDALLION TOTAL</t>
  </si>
  <si>
    <t>TRI-PLATE BLUE MEDALLION TOTAL</t>
  </si>
  <si>
    <t xml:space="preserve">  GROUP STARTER KIT</t>
  </si>
  <si>
    <t xml:space="preserve">             # TWELVE CONCEPTS POSTER (23" X 35") </t>
  </si>
  <si>
    <t xml:space="preserve"> TREASURERS SUPPLIES</t>
  </si>
  <si>
    <t xml:space="preserve">  PACKAGE OF WELCOME FOBS IN MULTI LANGUAGES </t>
  </si>
  <si>
    <t xml:space="preserve">  PACKAGE OF MULTI-YEAR FOBS IN MULTI LANGUAGES </t>
  </si>
  <si>
    <t xml:space="preserve">  GROUP READINGS (Set of 7) </t>
  </si>
  <si>
    <t xml:space="preserve">  BASIC TEXT (Gift Edition)</t>
  </si>
  <si>
    <t xml:space="preserve">MULTIPLE YEARS </t>
  </si>
  <si>
    <t>TRI-PLATE RED MEDALLION TOTAL</t>
  </si>
  <si>
    <t>ADDITIONAL REQUESTS &amp; INSTRUCTIONS</t>
  </si>
  <si>
    <t xml:space="preserve">MONTHS </t>
  </si>
  <si>
    <t>KEY FOB TOTAL</t>
  </si>
  <si>
    <t xml:space="preserve"> BRONZE MEDALLION TOTAL</t>
  </si>
  <si>
    <t xml:space="preserve">  IP #27 FOR THE PARENTS OR GUARDIANS OF YOUNG PEOPLE IN RECOVERY </t>
  </si>
  <si>
    <t xml:space="preserve">  BASIC TEXT (Pocket Sized SC) </t>
  </si>
  <si>
    <r>
      <t xml:space="preserve">  </t>
    </r>
    <r>
      <rPr>
        <b/>
        <sz val="11"/>
        <rFont val="Arial"/>
        <family val="2"/>
      </rPr>
      <t xml:space="preserve">JUST FOR TODAY (Pocket Sized SC) </t>
    </r>
  </si>
  <si>
    <t xml:space="preserve">  JUST FOR TODAY (Gift Edition) </t>
  </si>
  <si>
    <t xml:space="preserve">     </t>
  </si>
  <si>
    <t>2101G</t>
  </si>
  <si>
    <t>2102B</t>
  </si>
  <si>
    <t xml:space="preserve">  IP #13 BY YOUNG ADDICTS, FOR YOUNG ADDICTS </t>
  </si>
  <si>
    <t>LARGE PRINT</t>
  </si>
  <si>
    <t xml:space="preserve">  BASIC TEXT (LP)</t>
  </si>
  <si>
    <t>ACCESSORIES</t>
  </si>
  <si>
    <t>,POSTERS,GROUP READINGS</t>
  </si>
  <si>
    <r>
      <t xml:space="preserve"> </t>
    </r>
    <r>
      <rPr>
        <b/>
        <sz val="11"/>
        <color indexed="10"/>
        <rFont val="Arial"/>
        <family val="2"/>
      </rPr>
      <t xml:space="preserve"> </t>
    </r>
    <r>
      <rPr>
        <b/>
        <sz val="11"/>
        <rFont val="Arial"/>
        <family val="2"/>
      </rPr>
      <t xml:space="preserve">LITERATURE COMMITTEE HANDBOOK </t>
    </r>
  </si>
  <si>
    <t xml:space="preserve">  GROUP BUSINESS MEETINGS</t>
  </si>
  <si>
    <t xml:space="preserve">  GROUP TRUSTED SERVANTS: ROLES AND RESPONSIBILITY</t>
  </si>
  <si>
    <r>
      <t xml:space="preserve">  </t>
    </r>
    <r>
      <rPr>
        <b/>
        <sz val="11"/>
        <rFont val="Arial"/>
        <family val="2"/>
      </rPr>
      <t>DISRUPTIVE AND VIOLENT BEHAVIOR</t>
    </r>
  </si>
  <si>
    <t>9080C</t>
  </si>
  <si>
    <t>9080S</t>
  </si>
  <si>
    <t>9080T</t>
  </si>
  <si>
    <t xml:space="preserve">  NA WHITE BOOKLET (LP)</t>
  </si>
  <si>
    <t xml:space="preserve"> SPECIALTY ITEMS </t>
  </si>
  <si>
    <t>9081S</t>
  </si>
  <si>
    <t>9081T</t>
  </si>
  <si>
    <t xml:space="preserve">  A VISION FOR NA SERVICE ENCIRCLED BY NA LANGUAGES 36"X 36"</t>
  </si>
  <si>
    <t xml:space="preserve">  VINYL POSTER 12 CONCEPTS (encircled by NA languages) 35"x 50"</t>
  </si>
  <si>
    <t xml:space="preserve">  VINYL POSTER 12 STEPS (encircled by NA languages) 35"x 50"</t>
  </si>
  <si>
    <t xml:space="preserve">  VINYL POSTER 12 TRADITIONS (encircled by NA languages) 35"x 50"</t>
  </si>
  <si>
    <t xml:space="preserve">  VINYL POSTER 12 STEPS (encircled by NA languages) 28"X 40"</t>
  </si>
  <si>
    <t xml:space="preserve">  VINYL POSTER 12 TRADITIONS (encircled by NA languages) 28"X 40"</t>
  </si>
  <si>
    <t xml:space="preserve">  A VISION FOR NA SERVICE ENCIRCLED BY NA LANGUAGES 28"X 28"</t>
  </si>
  <si>
    <t>TRI-PLATE PINK MEDALLION TOTAL</t>
  </si>
  <si>
    <t xml:space="preserve">  MIRACLES HAPPEN &amp; AUDIO CD</t>
  </si>
  <si>
    <t xml:space="preserve"> CONTACT:</t>
  </si>
  <si>
    <r>
      <t xml:space="preserve">  </t>
    </r>
    <r>
      <rPr>
        <b/>
        <sz val="11"/>
        <rFont val="Arial"/>
        <family val="2"/>
      </rPr>
      <t>NA GROUPS AND MEDICATION</t>
    </r>
  </si>
  <si>
    <t xml:space="preserve">  PRINCIPLES &amp; LEADERSHIP IN NA SERVICE</t>
  </si>
  <si>
    <t xml:space="preserve">  H &amp; I BASICS</t>
  </si>
  <si>
    <t xml:space="preserve">  PUBLIC RELATIONS BASICS</t>
  </si>
  <si>
    <t xml:space="preserve">  PLANNING BASICS</t>
  </si>
  <si>
    <t xml:space="preserve">  IP #28  FUNDING NA SERVICES</t>
  </si>
  <si>
    <r>
      <t xml:space="preserve">  </t>
    </r>
    <r>
      <rPr>
        <b/>
        <sz val="11"/>
        <rFont val="Arial"/>
        <family val="2"/>
      </rPr>
      <t>A GUIDE TO WORLD SERVICES IN NA - 2012-2014</t>
    </r>
  </si>
  <si>
    <t>(1-40 in stock)(41-50 special order)</t>
  </si>
  <si>
    <t>TRI-PLATE PINK MEDALLIONS</t>
  </si>
  <si>
    <t>TRI-PLATE BLACK/SILVER MEDALLIONS</t>
  </si>
  <si>
    <r>
      <t xml:space="preserve">TRI-PLATE GREEN/BLACK MEDALLIONS  </t>
    </r>
    <r>
      <rPr>
        <b/>
        <sz val="11"/>
        <color indexed="10"/>
        <rFont val="Arial"/>
        <family val="2"/>
      </rPr>
      <t>* NEW ITEM *</t>
    </r>
  </si>
  <si>
    <r>
      <t xml:space="preserve">TRI-PLATE VIOLET MEDALLIONS </t>
    </r>
    <r>
      <rPr>
        <b/>
        <sz val="11"/>
        <color indexed="10"/>
        <rFont val="Arial"/>
        <family val="2"/>
      </rPr>
      <t xml:space="preserve"> * NEW ITEM *</t>
    </r>
  </si>
  <si>
    <r>
      <t xml:space="preserve">TRI-PLATE ORANGE/BLACK MEDALLIONS  </t>
    </r>
    <r>
      <rPr>
        <b/>
        <sz val="11"/>
        <color indexed="10"/>
        <rFont val="Arial"/>
        <family val="2"/>
      </rPr>
      <t>* NEW ITEM *</t>
    </r>
  </si>
  <si>
    <t xml:space="preserve">  LIVING CLEAN: THE JOURNEY CONTINUES (Special Numbered Edition)</t>
  </si>
  <si>
    <t xml:space="preserve">  JUST FOR TODAY (Special Numbered Edition)</t>
  </si>
  <si>
    <t xml:space="preserve">  SOCIAL MEDIA &amp; OUR GUIDING PRINCIPLES</t>
  </si>
  <si>
    <t xml:space="preserve">  KEY CHAIN MEDALLION HOLDER FOR LASER-ETCH MEDALLION</t>
  </si>
  <si>
    <t xml:space="preserve">  IP #29 AN INTRODUCTION TO NA MEETINGS</t>
  </si>
  <si>
    <t xml:space="preserve">  PR FOLDERS</t>
  </si>
  <si>
    <t xml:space="preserve">  PR PENS (BUNDLE OF 25)</t>
  </si>
  <si>
    <t xml:space="preserve">  IP #24  MONEY MATTERS: SELF-SUPPORT IN NA</t>
  </si>
  <si>
    <r>
      <t xml:space="preserve">  JUST FOR TODAY VIDEO (DVD)   </t>
    </r>
    <r>
      <rPr>
        <b/>
        <sz val="11"/>
        <color indexed="10"/>
        <rFont val="Arial"/>
        <family val="2"/>
      </rPr>
      <t>*Special Order*</t>
    </r>
  </si>
  <si>
    <t xml:space="preserve">  JUST FOR TODAY DAILY MEDITATION JOURNAL </t>
  </si>
  <si>
    <t xml:space="preserve">  7TH TRADITION BOX </t>
  </si>
  <si>
    <t>1101LN</t>
  </si>
  <si>
    <t>STAINLESS STEEL LASER-ETCHED TOTAL</t>
  </si>
  <si>
    <t xml:space="preserve">  VINYL POSTER 12 CONCEPTS   (encircled by NA languages) 28"X 40"</t>
  </si>
  <si>
    <t>9081C</t>
  </si>
  <si>
    <t>BOOKS  (AVAILABLE IN MANY OTHER LANGUAGES - PLEASE INQUIRE/SPECIFY)</t>
  </si>
  <si>
    <t xml:space="preserve"> PAMPHLETS (AVAILABLE IN MANY OTHER LANGUAGES - PLEASE INQUIRE/SPECIFY)</t>
  </si>
  <si>
    <t>KEY FOBS (Available in other Languages - Please Inquire)</t>
  </si>
  <si>
    <t>1101LP</t>
  </si>
  <si>
    <t>1140LP</t>
  </si>
  <si>
    <t>1500LP</t>
  </si>
  <si>
    <t xml:space="preserve">  KEY CHAIN MEDALLION HOLDER FOR BRONZE OR TRI-PLATED MED (BLACK)</t>
  </si>
  <si>
    <t xml:space="preserve">  KEY CHAIN MEDALLION HOLDER FOR BRONZE OR TRI-PLATED MED (GOLD)</t>
  </si>
  <si>
    <r>
      <t xml:space="preserve">  KEY CHAIN MEDALLION HOLDER FOR BRONZE OR TRI-PLATED MED (BRONZE)</t>
    </r>
    <r>
      <rPr>
        <b/>
        <sz val="11"/>
        <color indexed="10"/>
        <rFont val="Arial"/>
        <family val="2"/>
      </rPr>
      <t xml:space="preserve"> </t>
    </r>
  </si>
  <si>
    <t xml:space="preserve">  NA &amp; PERSONS RECEIVING MEDICATION-ASSISTED TREATMENT</t>
  </si>
  <si>
    <t>4100 Kit</t>
  </si>
  <si>
    <t>4108 Kit</t>
  </si>
  <si>
    <t xml:space="preserve">  GUIDING PRINCIPLES, THE SPIRIT OF OUR TRADITIONS  (Soft Cover)</t>
  </si>
  <si>
    <t xml:space="preserve"> BRONZE MEDALLIONS</t>
  </si>
  <si>
    <t>KEY FOBS (Special Key Fobs not available from NAWS)</t>
  </si>
  <si>
    <t>5 YEARS</t>
  </si>
  <si>
    <t>ONE DECADE</t>
  </si>
  <si>
    <t>15 YEARS</t>
  </si>
  <si>
    <t>DECADES</t>
  </si>
  <si>
    <t>25 YEARS</t>
  </si>
  <si>
    <t>30 YEARS</t>
  </si>
  <si>
    <t>35 YEARS</t>
  </si>
  <si>
    <t>40 YEARS</t>
  </si>
  <si>
    <t>WELCOME BACK</t>
  </si>
  <si>
    <r>
      <t xml:space="preserve">  GUIDING PRINCIPLES, THE SPIRIT OF OUR TRADITIONS  (Spec Edtn)  </t>
    </r>
    <r>
      <rPr>
        <b/>
        <sz val="11"/>
        <color indexed="10"/>
        <rFont val="Arial"/>
        <family val="2"/>
      </rPr>
      <t xml:space="preserve"> *LIMITED QUANTITY*</t>
    </r>
  </si>
  <si>
    <t xml:space="preserve"> TWELVE TRADITIONS BOOKMARKS SET</t>
  </si>
  <si>
    <t xml:space="preserve">  BASIC TEXT (LINE-NUMBERED)</t>
  </si>
  <si>
    <t>10000 DAYS</t>
  </si>
  <si>
    <t>TOTAL PAGE 5</t>
  </si>
  <si>
    <t>TRI-PLATE BLUE MEDALLIONS</t>
  </si>
  <si>
    <t>TRI-PLATE PURPLE MEDALLIONS</t>
  </si>
  <si>
    <t>(1-40 in stock only)(41-50 special order)</t>
  </si>
  <si>
    <t>TRI-PLATE RED MEDALLIONS</t>
  </si>
  <si>
    <t>TRI-PLATE BLACK/SILVER MEDALLION TOTAL</t>
  </si>
  <si>
    <t>TRI-PLATE  GREEN/BLACK MEDALLION TOTAL</t>
  </si>
  <si>
    <t>(1-20 in stock only)(21-50 special order)</t>
  </si>
  <si>
    <t>TRI-PLATE ORANGE/BLACK MEDALLION TOTAL</t>
  </si>
  <si>
    <t>TRI-PLATE VIOLET MEDALLION TOTAL</t>
  </si>
  <si>
    <r>
      <t xml:space="preserve">STAINLESS STEEL LASER-ETCHED MEDALLION </t>
    </r>
    <r>
      <rPr>
        <b/>
        <sz val="11"/>
        <color indexed="10"/>
        <rFont val="Arial"/>
        <family val="2"/>
      </rPr>
      <t>*NEW ITEM*</t>
    </r>
  </si>
  <si>
    <r>
      <t xml:space="preserve">  BASIC TEXT (Hard Cover)   </t>
    </r>
    <r>
      <rPr>
        <b/>
        <sz val="11"/>
        <color indexed="17"/>
        <rFont val="Arial"/>
        <family val="2"/>
      </rPr>
      <t xml:space="preserve"> </t>
    </r>
    <r>
      <rPr>
        <b/>
        <sz val="11"/>
        <color indexed="17"/>
        <rFont val="Arial"/>
        <family val="2"/>
      </rPr>
      <t>(24 per case lot)</t>
    </r>
  </si>
  <si>
    <r>
      <t xml:space="preserve">  BASIC TEXT (Soft Cover)   </t>
    </r>
    <r>
      <rPr>
        <b/>
        <sz val="11"/>
        <color indexed="17"/>
        <rFont val="Arial"/>
        <family val="2"/>
      </rPr>
      <t xml:space="preserve"> (28 per case lot)</t>
    </r>
  </si>
  <si>
    <r>
      <t xml:space="preserve">  JUST FOR TODAY (Soft Cover)   </t>
    </r>
    <r>
      <rPr>
        <b/>
        <sz val="11"/>
        <color indexed="17"/>
        <rFont val="Arial"/>
        <family val="2"/>
      </rPr>
      <t xml:space="preserve"> (48 per case lot)</t>
    </r>
  </si>
  <si>
    <r>
      <t xml:space="preserve">  SPONSORSHIP BOOK (Soft Cover)   </t>
    </r>
    <r>
      <rPr>
        <b/>
        <sz val="11"/>
        <color indexed="17"/>
        <rFont val="Arial"/>
        <family val="2"/>
      </rPr>
      <t xml:space="preserve"> (44 per case lot)</t>
    </r>
  </si>
  <si>
    <r>
      <t xml:space="preserve">  IT WORKS: HOW AND WHY (Hard Cover)    </t>
    </r>
    <r>
      <rPr>
        <b/>
        <sz val="11"/>
        <color indexed="17"/>
        <rFont val="Arial"/>
        <family val="2"/>
      </rPr>
      <t>(36 per case lot)</t>
    </r>
  </si>
  <si>
    <r>
      <t xml:space="preserve">  IT WORKS: HOW AND WHY (Soft Cover)  </t>
    </r>
    <r>
      <rPr>
        <b/>
        <sz val="11"/>
        <color indexed="17"/>
        <rFont val="Arial"/>
        <family val="2"/>
      </rPr>
      <t xml:space="preserve">  (36 per case lot)</t>
    </r>
  </si>
  <si>
    <r>
      <t xml:space="preserve">  LIVING CLEAN: THE JOURNEY CONTINUES (Hard Cover) </t>
    </r>
    <r>
      <rPr>
        <b/>
        <sz val="11"/>
        <color indexed="17"/>
        <rFont val="Arial"/>
        <family val="2"/>
      </rPr>
      <t xml:space="preserve">   (32 per case lot)</t>
    </r>
  </si>
  <si>
    <r>
      <t xml:space="preserve">  LIVING CLEAN: THE JOURNEY CONTINUES (Soft Cover)    </t>
    </r>
    <r>
      <rPr>
        <b/>
        <sz val="11"/>
        <color indexed="17"/>
        <rFont val="Arial"/>
        <family val="2"/>
      </rPr>
      <t>(40 per case lot)</t>
    </r>
  </si>
  <si>
    <r>
      <t xml:space="preserve">  GUIDING PRINCIPLES, THE SPIRIT OF OUR TRADITIONS  (Hard Cover)  </t>
    </r>
    <r>
      <rPr>
        <b/>
        <sz val="11"/>
        <color indexed="17"/>
        <rFont val="Arial"/>
        <family val="2"/>
      </rPr>
      <t xml:space="preserve">   (24 per case lot)</t>
    </r>
  </si>
  <si>
    <r>
      <t xml:space="preserve">  STEP WORKING GUIDE (Soft Cover)  </t>
    </r>
    <r>
      <rPr>
        <b/>
        <sz val="11"/>
        <color indexed="17"/>
        <rFont val="Arial"/>
        <family val="2"/>
      </rPr>
      <t xml:space="preserve">  (40 per case lot)</t>
    </r>
  </si>
  <si>
    <r>
      <t xml:space="preserve">  PHONELINE BASICS     </t>
    </r>
    <r>
      <rPr>
        <b/>
        <sz val="11"/>
        <color indexed="10"/>
        <rFont val="Arial"/>
        <family val="2"/>
      </rPr>
      <t xml:space="preserve"> *NEW  ITEM*</t>
    </r>
  </si>
  <si>
    <t xml:space="preserve">  NA WALLET CARDS (Group Readings) (15) - Available in English Only</t>
  </si>
  <si>
    <r>
      <t xml:space="preserve">  </t>
    </r>
    <r>
      <rPr>
        <b/>
        <sz val="11"/>
        <rFont val="Arial"/>
        <family val="2"/>
      </rPr>
      <t xml:space="preserve">MEMBERSHIP SURVEY  2018    </t>
    </r>
    <r>
      <rPr>
        <b/>
        <sz val="11"/>
        <color indexed="10"/>
        <rFont val="Arial"/>
        <family val="2"/>
      </rPr>
      <t>** UPDATED ITEM **</t>
    </r>
  </si>
  <si>
    <r>
      <t xml:space="preserve">  </t>
    </r>
    <r>
      <rPr>
        <b/>
        <sz val="11"/>
        <rFont val="Arial"/>
        <family val="2"/>
      </rPr>
      <t xml:space="preserve">INFORMATION ABOUT NA 2018    </t>
    </r>
    <r>
      <rPr>
        <b/>
        <sz val="11"/>
        <color indexed="10"/>
        <rFont val="Arial"/>
        <family val="2"/>
      </rPr>
      <t>** UPDATED ITEM **</t>
    </r>
  </si>
  <si>
    <r>
      <t xml:space="preserve">  PR WEEK AWARENESS NOTE CUBE     </t>
    </r>
    <r>
      <rPr>
        <b/>
        <sz val="11"/>
        <color indexed="10"/>
        <rFont val="Arial"/>
        <family val="2"/>
      </rPr>
      <t>*NEW  ITEM* *LIMITED QUATITY LEFT*</t>
    </r>
  </si>
  <si>
    <r>
      <t xml:space="preserve">  NA SERVICE DAY PIN  CELEBRATION 1 MAY    </t>
    </r>
    <r>
      <rPr>
        <b/>
        <sz val="11"/>
        <color indexed="10"/>
        <rFont val="Arial"/>
        <family val="2"/>
      </rPr>
      <t>*NEW  ITEM* *LIMITED QUATITY LEFT*</t>
    </r>
  </si>
  <si>
    <r>
      <t xml:space="preserve">  STEP WORKING GUIDE (Audio Cd)  </t>
    </r>
    <r>
      <rPr>
        <b/>
        <sz val="11"/>
        <color indexed="10"/>
        <rFont val="Arial"/>
        <family val="2"/>
      </rPr>
      <t xml:space="preserve"> *LIMITED QUANTITY*</t>
    </r>
  </si>
  <si>
    <r>
      <t xml:space="preserve">  IT WORKS: HOW AND WHY (Book With Cd Rom)   </t>
    </r>
    <r>
      <rPr>
        <b/>
        <sz val="11"/>
        <color indexed="10"/>
        <rFont val="Arial"/>
        <family val="2"/>
      </rPr>
      <t>*LIMITED QUANTITY*</t>
    </r>
  </si>
  <si>
    <r>
      <t xml:space="preserve">  IT WORKS: HOW AND WHY (Cd Rom)   </t>
    </r>
    <r>
      <rPr>
        <b/>
        <sz val="11"/>
        <color indexed="10"/>
        <rFont val="Arial"/>
        <family val="2"/>
      </rPr>
      <t>*LIMITED QUANTITY*</t>
    </r>
  </si>
  <si>
    <t xml:space="preserve">  IT WORKS AUDIO CD: MP3 READER/PLAYER</t>
  </si>
  <si>
    <r>
      <t xml:space="preserve">  NA A RESOURCE IN YOUR COMMUNITY (2018)  </t>
    </r>
    <r>
      <rPr>
        <b/>
        <sz val="11"/>
        <color indexed="10"/>
        <rFont val="Arial"/>
        <family val="2"/>
      </rPr>
      <t xml:space="preserve"> ** UPDATED ITEM **</t>
    </r>
  </si>
  <si>
    <r>
      <t xml:space="preserve">             #  SERVICE PRAYER POSTER (17.5" X 23")      </t>
    </r>
    <r>
      <rPr>
        <b/>
        <sz val="11"/>
        <color indexed="10"/>
        <rFont val="Arial"/>
        <family val="2"/>
      </rPr>
      <t>*NEW  ITEM*</t>
    </r>
  </si>
  <si>
    <t xml:space="preserve">  COMPLETE POSTER SET (8) (Includes Items Marked With #) </t>
  </si>
  <si>
    <t>9602B</t>
  </si>
  <si>
    <t>9602S</t>
  </si>
  <si>
    <r>
      <t xml:space="preserve">  SPONSORSHIP DAY MEDADLLION  (BRONZE FINISH)    </t>
    </r>
    <r>
      <rPr>
        <b/>
        <sz val="11"/>
        <color indexed="10"/>
        <rFont val="Arial"/>
        <family val="2"/>
      </rPr>
      <t>*NEW  ITEM*</t>
    </r>
  </si>
  <si>
    <r>
      <t xml:space="preserve">  SPONSORSHIP DAY MEDADLLION  (SILVER FINISH)    </t>
    </r>
    <r>
      <rPr>
        <b/>
        <sz val="11"/>
        <color indexed="10"/>
        <rFont val="Arial"/>
        <family val="2"/>
      </rPr>
      <t>*NEW  ITEM*</t>
    </r>
  </si>
  <si>
    <r>
      <t xml:space="preserve">  MIRACLES HAPPEN (Coffee Table Book)  </t>
    </r>
    <r>
      <rPr>
        <b/>
        <sz val="11"/>
        <color indexed="10"/>
        <rFont val="Arial"/>
        <family val="2"/>
      </rPr>
      <t>*LIMITED QUANTITY*</t>
    </r>
  </si>
  <si>
    <r>
      <t xml:space="preserve">  IP #30 MENTAL HEALTH IN RECOVERY   </t>
    </r>
    <r>
      <rPr>
        <b/>
        <sz val="11"/>
        <color indexed="10"/>
        <rFont val="Arial"/>
        <family val="2"/>
      </rPr>
      <t>*NEW  ITEM*</t>
    </r>
  </si>
  <si>
    <t xml:space="preserve"> </t>
  </si>
  <si>
    <r>
      <t xml:space="preserve">TRI-PLATE GOLD/PEARL MEDALLIONS  </t>
    </r>
    <r>
      <rPr>
        <b/>
        <sz val="11"/>
        <color indexed="10"/>
        <rFont val="Arial"/>
        <family val="2"/>
      </rPr>
      <t>* LIMITED QUANTITY *</t>
    </r>
  </si>
  <si>
    <r>
      <t xml:space="preserve">  MYSTERY GRAB BAG</t>
    </r>
    <r>
      <rPr>
        <b/>
        <sz val="11"/>
        <color indexed="10"/>
        <rFont val="Arial"/>
        <family val="2"/>
      </rPr>
      <t xml:space="preserve">   *NEW  ITEM*</t>
    </r>
  </si>
  <si>
    <t xml:space="preserve">  BASIC LIBRARY (Soft Cover - BT, H&amp;W, JFT, LC &amp; GP)</t>
  </si>
  <si>
    <t xml:space="preserve">  NA WHITE BOOKLET</t>
  </si>
  <si>
    <t xml:space="preserve">  THE GROUP BOOKLET</t>
  </si>
  <si>
    <t xml:space="preserve">  BEHIND THE WALLS </t>
  </si>
  <si>
    <t xml:space="preserve">  IN TIMES OF ILLNESS</t>
  </si>
  <si>
    <r>
      <t xml:space="preserve">  </t>
    </r>
    <r>
      <rPr>
        <b/>
        <sz val="11"/>
        <rFont val="Arial"/>
        <family val="2"/>
      </rPr>
      <t>IT WORKS: HOW AND WHY (Pocket Sized SC)</t>
    </r>
  </si>
  <si>
    <t xml:space="preserve">  WOODEN BOX</t>
  </si>
  <si>
    <r>
      <t xml:space="preserve">  SPONSORSHIP MEDADLLION    </t>
    </r>
    <r>
      <rPr>
        <b/>
        <sz val="11"/>
        <color indexed="10"/>
        <rFont val="Arial"/>
        <family val="2"/>
      </rPr>
      <t>*NEW  ITEM*</t>
    </r>
  </si>
  <si>
    <r>
      <t xml:space="preserve">  SPAD APPROVAL DRAFT    </t>
    </r>
    <r>
      <rPr>
        <b/>
        <sz val="11"/>
        <color indexed="10"/>
        <rFont val="Arial"/>
        <family val="2"/>
      </rPr>
      <t>*NEW  ITEM*</t>
    </r>
  </si>
  <si>
    <t>9603B</t>
  </si>
  <si>
    <r>
      <t xml:space="preserve">  SPONSORSHIP MEDADLLION &amp; HOLDER    </t>
    </r>
    <r>
      <rPr>
        <b/>
        <sz val="11"/>
        <color indexed="10"/>
        <rFont val="Arial"/>
        <family val="2"/>
      </rPr>
      <t>*NEW  ITEM*</t>
    </r>
  </si>
  <si>
    <r>
      <t xml:space="preserve">  NAWS JUST FOR TODAY CALENDAR 2022   </t>
    </r>
    <r>
      <rPr>
        <b/>
        <sz val="11"/>
        <color indexed="10"/>
        <rFont val="Arial"/>
        <family val="2"/>
      </rPr>
      <t>*NEW  ITEM*</t>
    </r>
  </si>
  <si>
    <r>
      <t xml:space="preserve">( 5 yrs in stock only)  </t>
    </r>
    <r>
      <rPr>
        <sz val="11"/>
        <color indexed="10"/>
        <rFont val="Arial"/>
        <family val="2"/>
      </rPr>
      <t>(NO other years are available)</t>
    </r>
  </si>
  <si>
    <r>
      <t xml:space="preserve">  NA WHITE BOOKLET SPECIAL EDITION (60TH ANNIVERSARY)      </t>
    </r>
    <r>
      <rPr>
        <b/>
        <sz val="11"/>
        <color indexed="10"/>
        <rFont val="Arial"/>
        <family val="2"/>
      </rPr>
      <t>*NEW  ITEM*</t>
    </r>
  </si>
  <si>
    <t>(2-25 in stock)(26-50 special order)(1 year no longer available)</t>
  </si>
  <si>
    <r>
      <t xml:space="preserve">  A SPIRITUAL PRINCIPLE A DAY (Soft Cover)  </t>
    </r>
    <r>
      <rPr>
        <b/>
        <sz val="11"/>
        <color indexed="17"/>
        <rFont val="Arial"/>
        <family val="2"/>
      </rPr>
      <t xml:space="preserve">  (24 per case lot)   </t>
    </r>
    <r>
      <rPr>
        <b/>
        <sz val="11"/>
        <color rgb="FFFF0000"/>
        <rFont val="Arial"/>
        <family val="2"/>
      </rPr>
      <t xml:space="preserve"> *NEW  ITEM*</t>
    </r>
  </si>
  <si>
    <t>UPDATED: OCTOBER 19, 2022</t>
  </si>
  <si>
    <t>Vancouver Island North Powell River Area of Narcotics Anonymous</t>
  </si>
  <si>
    <t>PO Box 3362 Courtenay, BC V9N 5N5</t>
  </si>
  <si>
    <r>
      <rPr>
        <b/>
        <i/>
        <u/>
        <sz val="11"/>
        <rFont val="Arial"/>
        <family val="2"/>
      </rPr>
      <t>"TO ORDER LITERATURE"</t>
    </r>
    <r>
      <rPr>
        <b/>
        <i/>
        <sz val="11"/>
        <rFont val="Arial"/>
        <family val="2"/>
      </rPr>
      <t xml:space="preserve">  /  EMAIL: </t>
    </r>
    <r>
      <rPr>
        <b/>
        <i/>
        <sz val="14"/>
        <rFont val="Arial"/>
        <family val="2"/>
      </rPr>
      <t>literature@vinprana.ca</t>
    </r>
  </si>
  <si>
    <t>Contact:  Jill L.</t>
  </si>
  <si>
    <t>TEL: 250 650-0740</t>
  </si>
  <si>
    <t>GROUP NAME:</t>
  </si>
  <si>
    <t>Payment must be received at time of order.  Etransfers accepted to literature@vinprana.ca, cheque or cash.  For driect deposit into TD bank please use account 90750 004 90755223691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</si>
</sst>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$&quot;* #,##0.00_-;\-&quot;$&quot;* #,##0.00_-;_-&quot;$&quot;* &quot;-&quot;??_-;_-@_-"/>
    <numFmt numFmtId="165" formatCode="&quot;$&quot;#,##0.00"/>
  </numFmts>
  <fonts count="43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sz val="10"/>
      <color indexed="10"/>
      <name val="Arial"/>
      <family val="2"/>
    </font>
    <font>
      <b/>
      <u/>
      <sz val="10"/>
      <color indexed="10"/>
      <name val="Arial"/>
      <family val="2"/>
    </font>
    <font>
      <b/>
      <i/>
      <u/>
      <sz val="10"/>
      <color indexed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b/>
      <i/>
      <u/>
      <sz val="11"/>
      <color indexed="10"/>
      <name val="Arial"/>
      <family val="2"/>
    </font>
    <font>
      <b/>
      <i/>
      <sz val="11"/>
      <color indexed="10"/>
      <name val="Arial"/>
      <family val="2"/>
    </font>
    <font>
      <sz val="11"/>
      <name val="Arial"/>
      <family val="2"/>
    </font>
    <font>
      <u/>
      <sz val="11"/>
      <color indexed="12"/>
      <name val="Arial"/>
      <family val="2"/>
    </font>
    <font>
      <b/>
      <i/>
      <sz val="11"/>
      <name val="Arial"/>
      <family val="2"/>
    </font>
    <font>
      <b/>
      <sz val="10"/>
      <color indexed="8"/>
      <name val="Arial"/>
      <family val="2"/>
    </font>
    <font>
      <b/>
      <sz val="11"/>
      <color indexed="9"/>
      <name val="Arial"/>
      <family val="2"/>
    </font>
    <font>
      <b/>
      <sz val="11"/>
      <color indexed="10"/>
      <name val="Arial"/>
      <family val="2"/>
    </font>
    <font>
      <sz val="24"/>
      <name val="Arial"/>
      <family val="2"/>
    </font>
    <font>
      <b/>
      <sz val="14"/>
      <color indexed="10"/>
      <name val="Arial"/>
      <family val="2"/>
    </font>
    <font>
      <sz val="10.5"/>
      <name val="Arial"/>
      <family val="2"/>
    </font>
    <font>
      <b/>
      <sz val="10.75"/>
      <name val="Arial"/>
      <family val="2"/>
    </font>
    <font>
      <b/>
      <u/>
      <sz val="11"/>
      <color indexed="10"/>
      <name val="Arial"/>
      <family val="2"/>
    </font>
    <font>
      <b/>
      <i/>
      <sz val="14"/>
      <name val="Arial"/>
      <family val="2"/>
    </font>
    <font>
      <b/>
      <i/>
      <u/>
      <sz val="11"/>
      <name val="Arial"/>
      <family val="2"/>
    </font>
    <font>
      <b/>
      <sz val="11"/>
      <color indexed="17"/>
      <name val="Arial"/>
      <family val="2"/>
    </font>
    <font>
      <sz val="11"/>
      <color indexed="10"/>
      <name val="Arial"/>
      <family val="2"/>
    </font>
    <font>
      <b/>
      <sz val="11"/>
      <color theme="0"/>
      <name val="Arial"/>
      <family val="2"/>
    </font>
    <font>
      <sz val="12"/>
      <color rgb="FFFF0000"/>
      <name val="Arial"/>
      <family val="2"/>
    </font>
    <font>
      <b/>
      <sz val="11"/>
      <color rgb="FFFFFFFF"/>
      <name val="Arial"/>
      <family val="2"/>
    </font>
    <font>
      <b/>
      <sz val="11"/>
      <color rgb="FFFF0000"/>
      <name val="Arial"/>
      <family val="2"/>
    </font>
    <font>
      <sz val="10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0000"/>
        <bgColor rgb="FF000000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</cellStyleXfs>
  <cellXfs count="228">
    <xf numFmtId="0" fontId="0" fillId="0" borderId="0" xfId="0"/>
    <xf numFmtId="0" fontId="6" fillId="0" borderId="0" xfId="0" applyFont="1" applyProtection="1"/>
    <xf numFmtId="0" fontId="12" fillId="0" borderId="0" xfId="0" applyFont="1" applyProtection="1"/>
    <xf numFmtId="0" fontId="1" fillId="0" borderId="0" xfId="0" applyFont="1" applyProtection="1"/>
    <xf numFmtId="0" fontId="11" fillId="2" borderId="0" xfId="0" applyFont="1" applyFill="1" applyAlignment="1" applyProtection="1">
      <alignment horizontal="center"/>
    </xf>
    <xf numFmtId="0" fontId="13" fillId="2" borderId="0" xfId="0" applyFont="1" applyFill="1" applyProtection="1"/>
    <xf numFmtId="0" fontId="11" fillId="2" borderId="0" xfId="0" applyFont="1" applyFill="1" applyProtection="1"/>
    <xf numFmtId="0" fontId="13" fillId="2" borderId="0" xfId="0" applyFont="1" applyFill="1" applyAlignment="1" applyProtection="1">
      <alignment horizontal="center"/>
    </xf>
    <xf numFmtId="0" fontId="11" fillId="2" borderId="0" xfId="0" applyFont="1" applyFill="1" applyAlignment="1" applyProtection="1"/>
    <xf numFmtId="0" fontId="11" fillId="2" borderId="0" xfId="0" applyFont="1" applyFill="1" applyBorder="1" applyAlignment="1" applyProtection="1">
      <alignment horizontal="left" indent="1"/>
    </xf>
    <xf numFmtId="0" fontId="12" fillId="2" borderId="0" xfId="0" applyFont="1" applyFill="1" applyProtection="1"/>
    <xf numFmtId="0" fontId="23" fillId="0" borderId="0" xfId="0" applyFont="1" applyProtection="1"/>
    <xf numFmtId="0" fontId="23" fillId="2" borderId="0" xfId="0" applyFont="1" applyFill="1" applyProtection="1"/>
    <xf numFmtId="0" fontId="0" fillId="0" borderId="0" xfId="0" applyProtection="1"/>
    <xf numFmtId="0" fontId="15" fillId="2" borderId="0" xfId="0" applyFont="1" applyFill="1" applyProtection="1"/>
    <xf numFmtId="0" fontId="16" fillId="2" borderId="0" xfId="0" applyFont="1" applyFill="1" applyBorder="1" applyAlignment="1" applyProtection="1">
      <alignment horizontal="left" vertical="center" wrapText="1"/>
    </xf>
    <xf numFmtId="165" fontId="20" fillId="0" borderId="0" xfId="0" applyNumberFormat="1" applyFont="1" applyBorder="1" applyAlignment="1" applyProtection="1">
      <alignment horizontal="left"/>
    </xf>
    <xf numFmtId="0" fontId="27" fillId="3" borderId="1" xfId="0" applyFont="1" applyFill="1" applyBorder="1" applyAlignment="1" applyProtection="1">
      <alignment horizontal="center"/>
    </xf>
    <xf numFmtId="0" fontId="20" fillId="0" borderId="1" xfId="0" applyFont="1" applyBorder="1" applyAlignment="1" applyProtection="1">
      <alignment horizontal="center"/>
    </xf>
    <xf numFmtId="0" fontId="20" fillId="0" borderId="2" xfId="0" applyFont="1" applyBorder="1" applyAlignment="1" applyProtection="1">
      <alignment horizontal="left"/>
    </xf>
    <xf numFmtId="0" fontId="20" fillId="0" borderId="3" xfId="0" applyFont="1" applyBorder="1" applyAlignment="1" applyProtection="1">
      <alignment horizontal="left"/>
    </xf>
    <xf numFmtId="0" fontId="20" fillId="0" borderId="4" xfId="0" applyFont="1" applyBorder="1" applyAlignment="1" applyProtection="1">
      <alignment horizontal="left"/>
    </xf>
    <xf numFmtId="165" fontId="20" fillId="0" borderId="1" xfId="0" applyNumberFormat="1" applyFont="1" applyBorder="1" applyAlignment="1" applyProtection="1">
      <alignment horizontal="center"/>
    </xf>
    <xf numFmtId="165" fontId="20" fillId="0" borderId="5" xfId="0" applyNumberFormat="1" applyFont="1" applyBorder="1" applyAlignment="1" applyProtection="1">
      <alignment horizontal="center"/>
    </xf>
    <xf numFmtId="0" fontId="20" fillId="0" borderId="1" xfId="0" applyFont="1" applyBorder="1" applyAlignment="1" applyProtection="1">
      <alignment horizontal="center"/>
      <protection locked="0"/>
    </xf>
    <xf numFmtId="0" fontId="28" fillId="0" borderId="2" xfId="0" applyFont="1" applyBorder="1" applyAlignment="1" applyProtection="1">
      <alignment horizontal="left"/>
    </xf>
    <xf numFmtId="0" fontId="28" fillId="0" borderId="3" xfId="0" applyFont="1" applyBorder="1" applyAlignment="1" applyProtection="1">
      <alignment horizontal="left"/>
    </xf>
    <xf numFmtId="0" fontId="28" fillId="0" borderId="4" xfId="0" applyFont="1" applyBorder="1" applyAlignment="1" applyProtection="1">
      <alignment horizontal="left"/>
    </xf>
    <xf numFmtId="0" fontId="20" fillId="0" borderId="1" xfId="0" applyNumberFormat="1" applyFont="1" applyBorder="1" applyAlignment="1" applyProtection="1">
      <alignment horizontal="center"/>
    </xf>
    <xf numFmtId="0" fontId="20" fillId="0" borderId="0" xfId="0" applyFont="1" applyProtection="1"/>
    <xf numFmtId="0" fontId="27" fillId="0" borderId="0" xfId="0" applyFont="1" applyFill="1" applyBorder="1" applyAlignment="1" applyProtection="1">
      <alignment horizontal="center"/>
    </xf>
    <xf numFmtId="0" fontId="20" fillId="4" borderId="5" xfId="0" applyFont="1" applyFill="1" applyBorder="1" applyAlignment="1" applyProtection="1">
      <alignment horizontal="center"/>
    </xf>
    <xf numFmtId="0" fontId="20" fillId="0" borderId="1" xfId="0" applyFont="1" applyFill="1" applyBorder="1" applyAlignment="1" applyProtection="1">
      <alignment horizontal="center"/>
    </xf>
    <xf numFmtId="165" fontId="20" fillId="0" borderId="1" xfId="0" applyNumberFormat="1" applyFont="1" applyFill="1" applyBorder="1" applyAlignment="1" applyProtection="1">
      <alignment horizontal="center"/>
    </xf>
    <xf numFmtId="0" fontId="23" fillId="0" borderId="0" xfId="0" applyFont="1" applyBorder="1" applyAlignment="1" applyProtection="1">
      <alignment horizontal="left"/>
    </xf>
    <xf numFmtId="0" fontId="22" fillId="0" borderId="0" xfId="0" applyFont="1" applyBorder="1" applyAlignment="1" applyProtection="1">
      <alignment horizontal="left" vertical="justify"/>
    </xf>
    <xf numFmtId="0" fontId="31" fillId="0" borderId="0" xfId="0" applyFont="1" applyProtection="1"/>
    <xf numFmtId="0" fontId="20" fillId="0" borderId="2" xfId="0" applyFont="1" applyBorder="1" applyAlignment="1" applyProtection="1">
      <alignment horizontal="center"/>
      <protection locked="0"/>
    </xf>
    <xf numFmtId="0" fontId="32" fillId="0" borderId="1" xfId="0" applyFont="1" applyBorder="1" applyAlignment="1" applyProtection="1">
      <alignment horizontal="center"/>
    </xf>
    <xf numFmtId="0" fontId="32" fillId="0" borderId="1" xfId="0" applyFont="1" applyBorder="1" applyAlignment="1" applyProtection="1">
      <alignment horizontal="center"/>
      <protection locked="0"/>
    </xf>
    <xf numFmtId="165" fontId="32" fillId="0" borderId="1" xfId="0" applyNumberFormat="1" applyFont="1" applyBorder="1" applyAlignment="1" applyProtection="1">
      <alignment horizontal="center"/>
    </xf>
    <xf numFmtId="165" fontId="32" fillId="0" borderId="5" xfId="0" applyNumberFormat="1" applyFont="1" applyBorder="1" applyAlignment="1" applyProtection="1">
      <alignment horizontal="center"/>
    </xf>
    <xf numFmtId="165" fontId="20" fillId="2" borderId="0" xfId="0" applyNumberFormat="1" applyFont="1" applyFill="1" applyBorder="1" applyAlignment="1" applyProtection="1">
      <alignment horizontal="center"/>
    </xf>
    <xf numFmtId="0" fontId="20" fillId="4" borderId="2" xfId="0" applyFont="1" applyFill="1" applyBorder="1" applyAlignment="1" applyProtection="1">
      <alignment horizontal="left"/>
    </xf>
    <xf numFmtId="0" fontId="20" fillId="4" borderId="3" xfId="0" applyFont="1" applyFill="1" applyBorder="1" applyAlignment="1" applyProtection="1">
      <alignment horizontal="left"/>
    </xf>
    <xf numFmtId="165" fontId="20" fillId="0" borderId="4" xfId="0" applyNumberFormat="1" applyFont="1" applyBorder="1" applyAlignment="1" applyProtection="1">
      <alignment horizontal="center"/>
    </xf>
    <xf numFmtId="0" fontId="27" fillId="3" borderId="6" xfId="0" applyFont="1" applyFill="1" applyBorder="1" applyAlignment="1" applyProtection="1">
      <alignment horizontal="left"/>
    </xf>
    <xf numFmtId="0" fontId="20" fillId="0" borderId="7" xfId="0" applyFont="1" applyBorder="1" applyAlignment="1" applyProtection="1">
      <alignment horizontal="left"/>
    </xf>
    <xf numFmtId="0" fontId="23" fillId="5" borderId="0" xfId="0" applyFont="1" applyFill="1" applyProtection="1"/>
    <xf numFmtId="0" fontId="20" fillId="0" borderId="8" xfId="0" applyFont="1" applyBorder="1" applyAlignment="1" applyProtection="1">
      <alignment horizontal="left"/>
    </xf>
    <xf numFmtId="0" fontId="20" fillId="0" borderId="9" xfId="0" applyFont="1" applyBorder="1" applyAlignment="1" applyProtection="1">
      <alignment horizontal="left"/>
    </xf>
    <xf numFmtId="0" fontId="20" fillId="0" borderId="4" xfId="0" applyFont="1" applyBorder="1" applyAlignment="1" applyProtection="1">
      <alignment horizontal="center"/>
    </xf>
    <xf numFmtId="0" fontId="27" fillId="3" borderId="0" xfId="0" applyFont="1" applyFill="1" applyBorder="1" applyAlignment="1" applyProtection="1">
      <alignment horizontal="center"/>
    </xf>
    <xf numFmtId="0" fontId="20" fillId="2" borderId="0" xfId="0" applyFont="1" applyFill="1" applyAlignment="1" applyProtection="1">
      <alignment horizontal="right"/>
    </xf>
    <xf numFmtId="0" fontId="20" fillId="2" borderId="0" xfId="0" applyFont="1" applyFill="1" applyBorder="1" applyAlignment="1" applyProtection="1">
      <alignment horizontal="center"/>
    </xf>
    <xf numFmtId="0" fontId="14" fillId="2" borderId="0" xfId="0" applyFont="1" applyFill="1" applyAlignment="1" applyProtection="1">
      <alignment horizontal="center"/>
    </xf>
    <xf numFmtId="0" fontId="27" fillId="3" borderId="2" xfId="0" applyFont="1" applyFill="1" applyBorder="1" applyAlignment="1" applyProtection="1">
      <alignment horizontal="left"/>
    </xf>
    <xf numFmtId="0" fontId="27" fillId="3" borderId="3" xfId="0" applyFont="1" applyFill="1" applyBorder="1" applyAlignment="1" applyProtection="1">
      <alignment horizontal="left"/>
    </xf>
    <xf numFmtId="0" fontId="27" fillId="3" borderId="4" xfId="0" applyFont="1" applyFill="1" applyBorder="1" applyAlignment="1" applyProtection="1">
      <alignment horizontal="left"/>
    </xf>
    <xf numFmtId="0" fontId="12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19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23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23" fillId="2" borderId="0" xfId="0" applyFont="1" applyFill="1" applyProtection="1">
      <protection locked="0"/>
    </xf>
    <xf numFmtId="0" fontId="20" fillId="2" borderId="0" xfId="0" applyFont="1" applyFill="1" applyProtection="1">
      <protection locked="0"/>
    </xf>
    <xf numFmtId="0" fontId="23" fillId="2" borderId="0" xfId="0" applyFont="1" applyFill="1" applyAlignment="1" applyProtection="1">
      <protection locked="0"/>
    </xf>
    <xf numFmtId="0" fontId="9" fillId="0" borderId="0" xfId="0" applyFont="1" applyProtection="1">
      <protection locked="0"/>
    </xf>
    <xf numFmtId="0" fontId="8" fillId="0" borderId="0" xfId="0" applyFont="1" applyProtection="1">
      <protection locked="0"/>
    </xf>
    <xf numFmtId="0" fontId="0" fillId="0" borderId="0" xfId="0" applyProtection="1">
      <protection locked="0"/>
    </xf>
    <xf numFmtId="0" fontId="5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1" fillId="0" borderId="0" xfId="0" applyFont="1" applyAlignment="1" applyProtection="1">
      <alignment wrapText="1"/>
      <protection locked="0"/>
    </xf>
    <xf numFmtId="0" fontId="27" fillId="3" borderId="1" xfId="0" applyFont="1" applyFill="1" applyBorder="1" applyAlignment="1" applyProtection="1">
      <alignment horizontal="center"/>
      <protection locked="0"/>
    </xf>
    <xf numFmtId="0" fontId="27" fillId="3" borderId="5" xfId="0" applyFont="1" applyFill="1" applyBorder="1" applyAlignment="1" applyProtection="1">
      <alignment horizontal="center"/>
      <protection locked="0"/>
    </xf>
    <xf numFmtId="0" fontId="20" fillId="0" borderId="0" xfId="0" applyFont="1" applyProtection="1">
      <protection locked="0"/>
    </xf>
    <xf numFmtId="0" fontId="29" fillId="0" borderId="0" xfId="0" applyFont="1" applyProtection="1">
      <protection locked="0"/>
    </xf>
    <xf numFmtId="0" fontId="20" fillId="0" borderId="0" xfId="0" applyFont="1" applyBorder="1" applyProtection="1">
      <protection locked="0"/>
    </xf>
    <xf numFmtId="0" fontId="23" fillId="0" borderId="0" xfId="0" applyFont="1" applyBorder="1" applyAlignment="1" applyProtection="1">
      <alignment horizontal="left"/>
      <protection locked="0"/>
    </xf>
    <xf numFmtId="0" fontId="23" fillId="0" borderId="0" xfId="0" applyFont="1" applyFill="1" applyProtection="1">
      <protection locked="0"/>
    </xf>
    <xf numFmtId="0" fontId="4" fillId="0" borderId="0" xfId="0" applyFont="1" applyBorder="1" applyProtection="1">
      <protection locked="0"/>
    </xf>
    <xf numFmtId="0" fontId="6" fillId="0" borderId="0" xfId="0" applyFont="1" applyBorder="1" applyProtection="1">
      <protection locked="0"/>
    </xf>
    <xf numFmtId="0" fontId="20" fillId="0" borderId="7" xfId="0" applyFont="1" applyBorder="1" applyAlignment="1" applyProtection="1">
      <alignment horizontal="center"/>
    </xf>
    <xf numFmtId="0" fontId="20" fillId="0" borderId="9" xfId="0" applyFont="1" applyBorder="1" applyAlignment="1" applyProtection="1">
      <alignment horizontal="center"/>
    </xf>
    <xf numFmtId="0" fontId="20" fillId="0" borderId="3" xfId="0" applyFont="1" applyBorder="1" applyAlignment="1" applyProtection="1">
      <alignment horizontal="center"/>
    </xf>
    <xf numFmtId="0" fontId="20" fillId="2" borderId="0" xfId="0" applyFont="1" applyFill="1" applyAlignment="1" applyProtection="1">
      <alignment horizontal="center"/>
    </xf>
    <xf numFmtId="0" fontId="3" fillId="2" borderId="0" xfId="2" applyFill="1" applyAlignment="1" applyProtection="1">
      <alignment horizontal="center"/>
    </xf>
    <xf numFmtId="0" fontId="24" fillId="2" borderId="0" xfId="2" applyFont="1" applyFill="1" applyAlignment="1" applyProtection="1">
      <alignment horizontal="center"/>
    </xf>
    <xf numFmtId="0" fontId="20" fillId="2" borderId="0" xfId="0" applyFont="1" applyFill="1" applyAlignment="1" applyProtection="1">
      <alignment horizontal="center" wrapText="1"/>
    </xf>
    <xf numFmtId="0" fontId="20" fillId="0" borderId="2" xfId="0" applyFont="1" applyBorder="1" applyAlignment="1" applyProtection="1">
      <alignment horizontal="center"/>
    </xf>
    <xf numFmtId="0" fontId="32" fillId="0" borderId="2" xfId="0" applyFont="1" applyBorder="1" applyAlignment="1" applyProtection="1">
      <alignment horizontal="center"/>
      <protection locked="0"/>
    </xf>
    <xf numFmtId="0" fontId="20" fillId="0" borderId="5" xfId="0" applyFont="1" applyBorder="1" applyAlignment="1" applyProtection="1">
      <alignment horizontal="center"/>
      <protection locked="0"/>
    </xf>
    <xf numFmtId="0" fontId="20" fillId="0" borderId="6" xfId="0" applyFont="1" applyBorder="1" applyAlignment="1" applyProtection="1">
      <alignment horizontal="left"/>
    </xf>
    <xf numFmtId="0" fontId="18" fillId="0" borderId="3" xfId="0" applyFont="1" applyBorder="1" applyAlignment="1">
      <alignment horizontal="left"/>
    </xf>
    <xf numFmtId="0" fontId="18" fillId="0" borderId="4" xfId="0" applyFont="1" applyBorder="1" applyAlignment="1">
      <alignment horizontal="left"/>
    </xf>
    <xf numFmtId="0" fontId="38" fillId="5" borderId="2" xfId="0" applyFont="1" applyFill="1" applyBorder="1" applyAlignment="1" applyProtection="1">
      <alignment horizontal="left"/>
    </xf>
    <xf numFmtId="0" fontId="20" fillId="0" borderId="10" xfId="0" applyFont="1" applyBorder="1" applyAlignment="1" applyProtection="1">
      <alignment horizontal="left"/>
    </xf>
    <xf numFmtId="0" fontId="18" fillId="0" borderId="9" xfId="0" applyFont="1" applyBorder="1" applyAlignment="1">
      <alignment horizontal="left"/>
    </xf>
    <xf numFmtId="0" fontId="18" fillId="0" borderId="7" xfId="0" applyFont="1" applyBorder="1" applyAlignment="1">
      <alignment horizontal="left"/>
    </xf>
    <xf numFmtId="0" fontId="18" fillId="0" borderId="10" xfId="0" applyFont="1" applyBorder="1" applyAlignment="1">
      <alignment horizontal="left"/>
    </xf>
    <xf numFmtId="0" fontId="20" fillId="0" borderId="5" xfId="0" applyFont="1" applyBorder="1" applyAlignment="1">
      <alignment horizontal="center"/>
    </xf>
    <xf numFmtId="0" fontId="20" fillId="0" borderId="9" xfId="0" applyFont="1" applyBorder="1" applyAlignment="1" applyProtection="1">
      <alignment horizontal="center"/>
      <protection locked="0"/>
    </xf>
    <xf numFmtId="0" fontId="20" fillId="2" borderId="0" xfId="0" applyFont="1" applyFill="1" applyProtection="1"/>
    <xf numFmtId="0" fontId="6" fillId="2" borderId="0" xfId="0" applyFont="1" applyFill="1" applyProtection="1"/>
    <xf numFmtId="0" fontId="6" fillId="2" borderId="0" xfId="0" applyFont="1" applyFill="1" applyAlignment="1" applyProtection="1">
      <alignment horizontal="center"/>
    </xf>
    <xf numFmtId="0" fontId="39" fillId="2" borderId="0" xfId="0" applyFont="1" applyFill="1" applyAlignment="1" applyProtection="1"/>
    <xf numFmtId="0" fontId="19" fillId="2" borderId="0" xfId="0" applyFont="1" applyFill="1" applyAlignment="1" applyProtection="1"/>
    <xf numFmtId="0" fontId="20" fillId="0" borderId="5" xfId="0" applyFont="1" applyBorder="1" applyAlignment="1" applyProtection="1">
      <alignment horizontal="center"/>
    </xf>
    <xf numFmtId="0" fontId="20" fillId="0" borderId="8" xfId="0" applyFont="1" applyBorder="1" applyAlignment="1" applyProtection="1">
      <alignment horizontal="center"/>
    </xf>
    <xf numFmtId="0" fontId="23" fillId="0" borderId="0" xfId="0" applyFont="1" applyBorder="1" applyProtection="1"/>
    <xf numFmtId="0" fontId="32" fillId="0" borderId="2" xfId="0" applyFont="1" applyBorder="1" applyAlignment="1" applyProtection="1">
      <alignment horizontal="center"/>
    </xf>
    <xf numFmtId="0" fontId="7" fillId="0" borderId="0" xfId="0" applyFont="1" applyProtection="1"/>
    <xf numFmtId="0" fontId="4" fillId="0" borderId="0" xfId="0" applyFont="1" applyProtection="1"/>
    <xf numFmtId="0" fontId="9" fillId="0" borderId="0" xfId="0" applyFont="1" applyProtection="1"/>
    <xf numFmtId="0" fontId="1" fillId="0" borderId="0" xfId="0" applyFont="1" applyBorder="1" applyProtection="1"/>
    <xf numFmtId="0" fontId="13" fillId="0" borderId="0" xfId="0" applyFont="1" applyBorder="1" applyProtection="1"/>
    <xf numFmtId="0" fontId="27" fillId="3" borderId="9" xfId="0" applyFont="1" applyFill="1" applyBorder="1" applyAlignment="1" applyProtection="1">
      <alignment horizontal="left"/>
    </xf>
    <xf numFmtId="0" fontId="27" fillId="3" borderId="8" xfId="0" applyFont="1" applyFill="1" applyBorder="1" applyAlignment="1" applyProtection="1">
      <alignment horizontal="left"/>
    </xf>
    <xf numFmtId="0" fontId="27" fillId="3" borderId="0" xfId="0" applyFont="1" applyFill="1" applyBorder="1" applyAlignment="1" applyProtection="1">
      <alignment horizontal="left"/>
    </xf>
    <xf numFmtId="0" fontId="27" fillId="3" borderId="7" xfId="0" applyFont="1" applyFill="1" applyBorder="1" applyAlignment="1" applyProtection="1">
      <alignment horizontal="left"/>
    </xf>
    <xf numFmtId="0" fontId="1" fillId="2" borderId="0" xfId="0" applyFont="1" applyFill="1" applyAlignment="1" applyProtection="1">
      <alignment horizontal="center"/>
    </xf>
    <xf numFmtId="0" fontId="40" fillId="6" borderId="2" xfId="0" applyFont="1" applyFill="1" applyBorder="1" applyAlignment="1" applyProtection="1">
      <alignment horizontal="left"/>
    </xf>
    <xf numFmtId="0" fontId="40" fillId="6" borderId="3" xfId="0" applyFont="1" applyFill="1" applyBorder="1" applyAlignment="1" applyProtection="1">
      <alignment horizontal="left"/>
    </xf>
    <xf numFmtId="0" fontId="40" fillId="6" borderId="4" xfId="0" applyFont="1" applyFill="1" applyBorder="1" applyAlignment="1" applyProtection="1">
      <alignment horizontal="left"/>
    </xf>
    <xf numFmtId="0" fontId="33" fillId="2" borderId="0" xfId="0" applyFont="1" applyFill="1" applyBorder="1" applyAlignment="1" applyProtection="1">
      <alignment horizontal="left" vertical="center" wrapText="1"/>
    </xf>
    <xf numFmtId="0" fontId="20" fillId="0" borderId="0" xfId="0" applyFont="1" applyBorder="1" applyAlignment="1" applyProtection="1">
      <alignment horizontal="center"/>
    </xf>
    <xf numFmtId="0" fontId="20" fillId="0" borderId="0" xfId="0" applyFont="1" applyBorder="1" applyAlignment="1" applyProtection="1">
      <alignment horizontal="center"/>
      <protection locked="0"/>
    </xf>
    <xf numFmtId="165" fontId="20" fillId="0" borderId="0" xfId="0" applyNumberFormat="1" applyFont="1" applyBorder="1" applyAlignment="1" applyProtection="1">
      <alignment horizontal="center"/>
    </xf>
    <xf numFmtId="165" fontId="32" fillId="0" borderId="0" xfId="0" applyNumberFormat="1" applyFont="1" applyBorder="1" applyAlignment="1" applyProtection="1">
      <alignment horizontal="center"/>
    </xf>
    <xf numFmtId="0" fontId="20" fillId="0" borderId="0" xfId="0" applyFont="1" applyBorder="1" applyAlignment="1" applyProtection="1">
      <alignment horizontal="left"/>
    </xf>
    <xf numFmtId="0" fontId="40" fillId="6" borderId="2" xfId="0" applyFont="1" applyFill="1" applyBorder="1" applyAlignment="1" applyProtection="1">
      <alignment horizontal="left"/>
    </xf>
    <xf numFmtId="0" fontId="40" fillId="6" borderId="2" xfId="0" applyFont="1" applyFill="1" applyBorder="1" applyAlignment="1" applyProtection="1">
      <alignment horizontal="left"/>
    </xf>
    <xf numFmtId="0" fontId="18" fillId="2" borderId="9" xfId="0" applyFont="1" applyFill="1" applyBorder="1" applyAlignment="1" applyProtection="1">
      <alignment horizontal="center"/>
    </xf>
    <xf numFmtId="0" fontId="20" fillId="0" borderId="0" xfId="0" applyFont="1" applyAlignment="1" applyProtection="1">
      <alignment horizontal="right"/>
    </xf>
    <xf numFmtId="0" fontId="20" fillId="0" borderId="0" xfId="0" applyFont="1" applyBorder="1" applyAlignment="1" applyProtection="1">
      <alignment horizontal="right"/>
    </xf>
    <xf numFmtId="164" fontId="20" fillId="0" borderId="0" xfId="1" applyFont="1" applyBorder="1" applyProtection="1">
      <protection locked="0"/>
    </xf>
    <xf numFmtId="0" fontId="1" fillId="0" borderId="0" xfId="0" applyFont="1" applyProtection="1">
      <protection locked="0"/>
    </xf>
    <xf numFmtId="0" fontId="20" fillId="0" borderId="0" xfId="0" applyFont="1" applyAlignment="1" applyProtection="1">
      <alignment horizontal="left"/>
    </xf>
    <xf numFmtId="0" fontId="20" fillId="0" borderId="0" xfId="0" applyFont="1" applyAlignment="1" applyProtection="1">
      <alignment horizontal="center"/>
    </xf>
    <xf numFmtId="0" fontId="6" fillId="0" borderId="0" xfId="0" applyFont="1" applyBorder="1" applyProtection="1"/>
    <xf numFmtId="0" fontId="12" fillId="0" borderId="0" xfId="0" applyFont="1" applyBorder="1" applyProtection="1"/>
    <xf numFmtId="0" fontId="0" fillId="0" borderId="0" xfId="0" applyBorder="1" applyProtection="1"/>
    <xf numFmtId="0" fontId="40" fillId="6" borderId="2" xfId="0" applyFont="1" applyFill="1" applyBorder="1" applyAlignment="1" applyProtection="1">
      <alignment horizontal="left"/>
    </xf>
    <xf numFmtId="0" fontId="20" fillId="0" borderId="2" xfId="0" applyFont="1" applyBorder="1" applyAlignment="1" applyProtection="1">
      <alignment horizontal="left"/>
    </xf>
    <xf numFmtId="0" fontId="20" fillId="2" borderId="0" xfId="0" applyFont="1" applyFill="1" applyAlignment="1" applyProtection="1">
      <alignment horizontal="center"/>
    </xf>
    <xf numFmtId="0" fontId="20" fillId="2" borderId="0" xfId="0" applyFont="1" applyFill="1" applyBorder="1" applyAlignment="1" applyProtection="1">
      <alignment horizontal="center"/>
    </xf>
    <xf numFmtId="0" fontId="20" fillId="0" borderId="0" xfId="0" applyFont="1" applyBorder="1" applyAlignment="1" applyProtection="1">
      <alignment horizontal="right"/>
    </xf>
    <xf numFmtId="0" fontId="40" fillId="6" borderId="2" xfId="0" applyFont="1" applyFill="1" applyBorder="1" applyAlignment="1" applyProtection="1">
      <alignment horizontal="left"/>
    </xf>
    <xf numFmtId="0" fontId="40" fillId="6" borderId="3" xfId="0" applyFont="1" applyFill="1" applyBorder="1" applyAlignment="1" applyProtection="1">
      <alignment horizontal="left"/>
    </xf>
    <xf numFmtId="0" fontId="40" fillId="6" borderId="4" xfId="0" applyFont="1" applyFill="1" applyBorder="1" applyAlignment="1" applyProtection="1">
      <alignment horizontal="left"/>
    </xf>
    <xf numFmtId="0" fontId="20" fillId="0" borderId="2" xfId="0" applyFont="1" applyBorder="1" applyAlignment="1" applyProtection="1">
      <alignment horizontal="center"/>
    </xf>
    <xf numFmtId="0" fontId="20" fillId="0" borderId="27" xfId="0" applyFont="1" applyBorder="1" applyAlignment="1" applyProtection="1">
      <alignment horizontal="center"/>
    </xf>
    <xf numFmtId="0" fontId="20" fillId="0" borderId="4" xfId="0" applyFont="1" applyBorder="1" applyAlignment="1" applyProtection="1">
      <alignment horizontal="center"/>
    </xf>
    <xf numFmtId="0" fontId="27" fillId="3" borderId="10" xfId="0" applyFont="1" applyFill="1" applyBorder="1" applyAlignment="1" applyProtection="1">
      <alignment horizontal="center"/>
    </xf>
    <xf numFmtId="0" fontId="0" fillId="0" borderId="10" xfId="0" applyBorder="1" applyAlignment="1">
      <alignment horizontal="center"/>
    </xf>
    <xf numFmtId="0" fontId="27" fillId="3" borderId="2" xfId="0" applyFont="1" applyFill="1" applyBorder="1" applyAlignment="1" applyProtection="1">
      <alignment horizontal="center"/>
    </xf>
    <xf numFmtId="0" fontId="0" fillId="0" borderId="3" xfId="0" applyBorder="1"/>
    <xf numFmtId="0" fontId="0" fillId="0" borderId="4" xfId="0" applyBorder="1"/>
    <xf numFmtId="0" fontId="27" fillId="3" borderId="2" xfId="0" applyFont="1" applyFill="1" applyBorder="1" applyAlignment="1" applyProtection="1">
      <alignment horizontal="left"/>
    </xf>
    <xf numFmtId="0" fontId="27" fillId="3" borderId="3" xfId="0" applyFont="1" applyFill="1" applyBorder="1" applyAlignment="1" applyProtection="1">
      <alignment horizontal="left"/>
    </xf>
    <xf numFmtId="0" fontId="0" fillId="0" borderId="4" xfId="0" applyBorder="1" applyAlignment="1">
      <alignment horizontal="left"/>
    </xf>
    <xf numFmtId="0" fontId="32" fillId="0" borderId="2" xfId="0" applyFont="1" applyBorder="1" applyAlignment="1" applyProtection="1">
      <alignment horizontal="center"/>
    </xf>
    <xf numFmtId="0" fontId="32" fillId="0" borderId="4" xfId="0" applyFont="1" applyBorder="1" applyAlignment="1" applyProtection="1">
      <alignment horizontal="center"/>
    </xf>
    <xf numFmtId="165" fontId="20" fillId="0" borderId="13" xfId="0" applyNumberFormat="1" applyFont="1" applyBorder="1" applyAlignment="1" applyProtection="1">
      <alignment horizontal="center"/>
    </xf>
    <xf numFmtId="0" fontId="27" fillId="3" borderId="10" xfId="0" applyFont="1" applyFill="1" applyBorder="1" applyAlignment="1" applyProtection="1">
      <alignment horizontal="left"/>
    </xf>
    <xf numFmtId="0" fontId="0" fillId="0" borderId="6" xfId="0" applyBorder="1" applyAlignment="1">
      <alignment horizontal="left"/>
    </xf>
    <xf numFmtId="0" fontId="20" fillId="0" borderId="2" xfId="0" applyFont="1" applyBorder="1" applyAlignment="1" applyProtection="1">
      <alignment horizontal="left"/>
    </xf>
    <xf numFmtId="0" fontId="20" fillId="0" borderId="3" xfId="0" applyFont="1" applyBorder="1" applyAlignment="1" applyProtection="1">
      <alignment horizontal="left"/>
    </xf>
    <xf numFmtId="0" fontId="23" fillId="0" borderId="13" xfId="0" applyFont="1" applyBorder="1" applyAlignment="1" applyProtection="1">
      <alignment horizontal="center"/>
    </xf>
    <xf numFmtId="0" fontId="20" fillId="0" borderId="0" xfId="0" applyFont="1" applyBorder="1" applyAlignment="1" applyProtection="1">
      <alignment horizontal="center"/>
    </xf>
    <xf numFmtId="0" fontId="41" fillId="0" borderId="9" xfId="0" applyFont="1" applyBorder="1" applyAlignment="1" applyProtection="1">
      <alignment horizontal="center"/>
    </xf>
    <xf numFmtId="0" fontId="42" fillId="0" borderId="9" xfId="0" applyFont="1" applyBorder="1" applyAlignment="1">
      <alignment horizontal="center"/>
    </xf>
    <xf numFmtId="0" fontId="27" fillId="3" borderId="3" xfId="0" applyFont="1" applyFill="1" applyBorder="1" applyAlignment="1" applyProtection="1">
      <alignment horizontal="center"/>
    </xf>
    <xf numFmtId="0" fontId="27" fillId="3" borderId="4" xfId="0" applyFont="1" applyFill="1" applyBorder="1" applyAlignment="1" applyProtection="1">
      <alignment horizontal="center"/>
    </xf>
    <xf numFmtId="0" fontId="0" fillId="0" borderId="3" xfId="0" applyBorder="1" applyAlignment="1">
      <alignment horizontal="left"/>
    </xf>
    <xf numFmtId="0" fontId="27" fillId="3" borderId="25" xfId="0" applyFont="1" applyFill="1" applyBorder="1" applyAlignment="1" applyProtection="1">
      <alignment horizontal="center"/>
    </xf>
    <xf numFmtId="0" fontId="27" fillId="3" borderId="0" xfId="0" applyFont="1" applyFill="1" applyBorder="1" applyAlignment="1" applyProtection="1">
      <alignment horizontal="center"/>
    </xf>
    <xf numFmtId="0" fontId="27" fillId="3" borderId="26" xfId="0" applyFont="1" applyFill="1" applyBorder="1" applyAlignment="1" applyProtection="1">
      <alignment horizontal="center"/>
    </xf>
    <xf numFmtId="0" fontId="20" fillId="4" borderId="1" xfId="0" applyFont="1" applyFill="1" applyBorder="1" applyAlignment="1">
      <alignment horizontal="left"/>
    </xf>
    <xf numFmtId="0" fontId="20" fillId="0" borderId="8" xfId="0" applyFont="1" applyBorder="1" applyAlignment="1" applyProtection="1">
      <alignment horizontal="left"/>
    </xf>
    <xf numFmtId="0" fontId="20" fillId="0" borderId="9" xfId="0" applyFont="1" applyBorder="1" applyAlignment="1" applyProtection="1">
      <alignment horizontal="left"/>
    </xf>
    <xf numFmtId="0" fontId="21" fillId="0" borderId="0" xfId="0" applyFont="1" applyBorder="1" applyAlignment="1" applyProtection="1">
      <alignment horizontal="left" wrapText="1"/>
    </xf>
    <xf numFmtId="0" fontId="20" fillId="2" borderId="0" xfId="0" applyFont="1" applyFill="1" applyAlignment="1" applyProtection="1">
      <alignment horizontal="right"/>
    </xf>
    <xf numFmtId="0" fontId="23" fillId="0" borderId="23" xfId="0" applyFont="1" applyBorder="1" applyProtection="1">
      <protection locked="0"/>
    </xf>
    <xf numFmtId="0" fontId="23" fillId="0" borderId="3" xfId="0" applyFont="1" applyBorder="1" applyProtection="1">
      <protection locked="0"/>
    </xf>
    <xf numFmtId="0" fontId="23" fillId="0" borderId="24" xfId="0" applyFont="1" applyBorder="1" applyProtection="1">
      <protection locked="0"/>
    </xf>
    <xf numFmtId="0" fontId="21" fillId="0" borderId="0" xfId="0" applyFont="1" applyAlignment="1" applyProtection="1">
      <alignment horizontal="center"/>
    </xf>
    <xf numFmtId="0" fontId="0" fillId="0" borderId="0" xfId="0" applyAlignment="1" applyProtection="1"/>
    <xf numFmtId="165" fontId="20" fillId="2" borderId="9" xfId="0" applyNumberFormat="1" applyFont="1" applyFill="1" applyBorder="1" applyAlignment="1" applyProtection="1">
      <alignment horizontal="center"/>
    </xf>
    <xf numFmtId="0" fontId="18" fillId="2" borderId="9" xfId="0" applyFont="1" applyFill="1" applyBorder="1" applyAlignment="1" applyProtection="1">
      <alignment horizontal="center"/>
      <protection locked="0"/>
    </xf>
    <xf numFmtId="0" fontId="20" fillId="2" borderId="0" xfId="0" applyFont="1" applyFill="1" applyBorder="1" applyAlignment="1" applyProtection="1">
      <alignment horizontal="right"/>
    </xf>
    <xf numFmtId="0" fontId="18" fillId="2" borderId="9" xfId="0" applyFont="1" applyFill="1" applyBorder="1" applyAlignment="1" applyProtection="1">
      <alignment horizontal="left"/>
      <protection locked="0"/>
    </xf>
    <xf numFmtId="0" fontId="14" fillId="2" borderId="0" xfId="0" applyFont="1" applyFill="1" applyAlignment="1" applyProtection="1">
      <alignment horizontal="center"/>
    </xf>
    <xf numFmtId="0" fontId="20" fillId="2" borderId="0" xfId="0" applyFont="1" applyFill="1" applyBorder="1" applyAlignment="1" applyProtection="1">
      <alignment horizontal="center"/>
    </xf>
    <xf numFmtId="0" fontId="3" fillId="2" borderId="0" xfId="2" applyFill="1" applyAlignment="1" applyProtection="1">
      <alignment horizontal="center"/>
    </xf>
    <xf numFmtId="0" fontId="23" fillId="0" borderId="17" xfId="0" applyFont="1" applyBorder="1" applyProtection="1">
      <protection locked="0"/>
    </xf>
    <xf numFmtId="0" fontId="23" fillId="0" borderId="18" xfId="0" applyFont="1" applyBorder="1" applyProtection="1">
      <protection locked="0"/>
    </xf>
    <xf numFmtId="0" fontId="23" fillId="0" borderId="19" xfId="0" applyFont="1" applyBorder="1" applyProtection="1">
      <protection locked="0"/>
    </xf>
    <xf numFmtId="0" fontId="22" fillId="0" borderId="0" xfId="0" applyFont="1" applyBorder="1" applyAlignment="1" applyProtection="1">
      <alignment horizontal="center" vertical="justify" wrapText="1"/>
    </xf>
    <xf numFmtId="0" fontId="22" fillId="0" borderId="0" xfId="0" applyFont="1" applyBorder="1" applyAlignment="1" applyProtection="1">
      <alignment horizontal="center" vertical="justify"/>
    </xf>
    <xf numFmtId="0" fontId="20" fillId="0" borderId="14" xfId="0" applyFont="1" applyBorder="1" applyAlignment="1" applyProtection="1">
      <alignment horizontal="center"/>
    </xf>
    <xf numFmtId="0" fontId="20" fillId="0" borderId="15" xfId="0" applyFont="1" applyBorder="1" applyAlignment="1" applyProtection="1">
      <alignment horizontal="center"/>
    </xf>
    <xf numFmtId="0" fontId="20" fillId="0" borderId="16" xfId="0" applyFont="1" applyBorder="1" applyAlignment="1" applyProtection="1">
      <alignment horizontal="center"/>
    </xf>
    <xf numFmtId="0" fontId="28" fillId="2" borderId="0" xfId="0" applyFont="1" applyFill="1" applyBorder="1" applyAlignment="1" applyProtection="1">
      <alignment horizontal="left" vertical="center" wrapText="1"/>
    </xf>
    <xf numFmtId="0" fontId="23" fillId="0" borderId="20" xfId="0" applyFont="1" applyBorder="1" applyProtection="1">
      <protection locked="0"/>
    </xf>
    <xf numFmtId="0" fontId="23" fillId="0" borderId="21" xfId="0" applyFont="1" applyBorder="1" applyProtection="1">
      <protection locked="0"/>
    </xf>
    <xf numFmtId="0" fontId="23" fillId="0" borderId="22" xfId="0" applyFont="1" applyBorder="1" applyProtection="1">
      <protection locked="0"/>
    </xf>
    <xf numFmtId="0" fontId="5" fillId="0" borderId="0" xfId="0" applyFont="1" applyFill="1" applyAlignment="1" applyProtection="1">
      <alignment horizontal="center"/>
    </xf>
    <xf numFmtId="165" fontId="18" fillId="0" borderId="12" xfId="1" applyNumberFormat="1" applyFont="1" applyBorder="1" applyAlignment="1" applyProtection="1">
      <alignment horizontal="center"/>
    </xf>
    <xf numFmtId="0" fontId="20" fillId="0" borderId="0" xfId="0" applyFont="1" applyBorder="1" applyAlignment="1" applyProtection="1">
      <alignment horizontal="right"/>
    </xf>
    <xf numFmtId="0" fontId="18" fillId="2" borderId="0" xfId="0" applyFont="1" applyFill="1" applyAlignment="1" applyProtection="1">
      <alignment horizontal="center"/>
    </xf>
    <xf numFmtId="0" fontId="17" fillId="2" borderId="0" xfId="0" applyFont="1" applyFill="1" applyAlignment="1" applyProtection="1">
      <alignment horizontal="center"/>
    </xf>
    <xf numFmtId="0" fontId="20" fillId="2" borderId="0" xfId="0" applyFont="1" applyFill="1" applyAlignment="1" applyProtection="1">
      <alignment horizontal="center"/>
    </xf>
    <xf numFmtId="0" fontId="26" fillId="2" borderId="0" xfId="0" applyFont="1" applyFill="1" applyAlignment="1" applyProtection="1">
      <alignment horizontal="center"/>
    </xf>
    <xf numFmtId="0" fontId="25" fillId="2" borderId="0" xfId="0" applyFont="1" applyFill="1" applyAlignment="1" applyProtection="1">
      <alignment horizontal="center"/>
    </xf>
    <xf numFmtId="15" fontId="18" fillId="2" borderId="9" xfId="0" applyNumberFormat="1" applyFont="1" applyFill="1" applyBorder="1" applyAlignment="1" applyProtection="1">
      <alignment horizontal="center"/>
      <protection locked="0"/>
    </xf>
    <xf numFmtId="0" fontId="18" fillId="2" borderId="0" xfId="0" applyFont="1" applyFill="1" applyBorder="1" applyAlignment="1" applyProtection="1">
      <alignment horizontal="center"/>
      <protection locked="0"/>
    </xf>
    <xf numFmtId="0" fontId="30" fillId="2" borderId="0" xfId="0" applyFont="1" applyFill="1" applyBorder="1" applyAlignment="1" applyProtection="1">
      <alignment horizontal="center"/>
    </xf>
    <xf numFmtId="165" fontId="20" fillId="0" borderId="0" xfId="1" applyNumberFormat="1" applyFont="1" applyBorder="1" applyProtection="1">
      <protection locked="0"/>
    </xf>
    <xf numFmtId="0" fontId="28" fillId="2" borderId="28" xfId="0" applyFont="1" applyFill="1" applyBorder="1" applyAlignment="1" applyProtection="1">
      <alignment horizontal="left" vertical="center" wrapText="1"/>
    </xf>
    <xf numFmtId="0" fontId="28" fillId="2" borderId="29" xfId="0" applyFont="1" applyFill="1" applyBorder="1" applyAlignment="1" applyProtection="1">
      <alignment horizontal="left" vertical="center" wrapText="1"/>
    </xf>
    <xf numFmtId="0" fontId="28" fillId="2" borderId="30" xfId="0" applyFont="1" applyFill="1" applyBorder="1" applyAlignment="1" applyProtection="1">
      <alignment horizontal="left" vertical="center" wrapText="1"/>
    </xf>
    <xf numFmtId="0" fontId="28" fillId="2" borderId="31" xfId="0" applyFont="1" applyFill="1" applyBorder="1" applyAlignment="1" applyProtection="1">
      <alignment horizontal="left" vertical="center" wrapText="1"/>
    </xf>
    <xf numFmtId="0" fontId="28" fillId="2" borderId="11" xfId="0" applyFont="1" applyFill="1" applyBorder="1" applyAlignment="1" applyProtection="1">
      <alignment horizontal="left" vertical="center" wrapText="1"/>
    </xf>
    <xf numFmtId="0" fontId="28" fillId="2" borderId="32" xfId="0" applyFont="1" applyFill="1" applyBorder="1" applyAlignment="1" applyProtection="1">
      <alignment horizontal="left" vertical="center" wrapText="1"/>
    </xf>
    <xf numFmtId="0" fontId="28" fillId="2" borderId="13" xfId="0" applyFont="1" applyFill="1" applyBorder="1" applyAlignment="1" applyProtection="1">
      <alignment horizontal="left" vertical="center" wrapText="1"/>
    </xf>
    <xf numFmtId="0" fontId="28" fillId="2" borderId="33" xfId="0" applyFont="1" applyFill="1" applyBorder="1" applyAlignment="1" applyProtection="1">
      <alignment horizontal="left" vertical="center" wrapText="1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82"/>
  <sheetViews>
    <sheetView showGridLines="0" tabSelected="1" zoomScale="115" zoomScaleNormal="115" zoomScaleSheetLayoutView="115" workbookViewId="0">
      <selection activeCell="B45" sqref="B45"/>
    </sheetView>
  </sheetViews>
  <sheetFormatPr defaultRowHeight="13.5" customHeight="1" x14ac:dyDescent="0.2"/>
  <cols>
    <col min="1" max="1" width="11.85546875" style="62" customWidth="1"/>
    <col min="2" max="2" width="7" style="62" customWidth="1"/>
    <col min="3" max="3" width="15.7109375" style="62" customWidth="1"/>
    <col min="4" max="4" width="7.7109375" style="62" customWidth="1"/>
    <col min="5" max="5" width="16.42578125" style="62" bestFit="1" customWidth="1"/>
    <col min="6" max="6" width="14.28515625" style="62" customWidth="1"/>
    <col min="7" max="7" width="4.5703125" style="62" customWidth="1"/>
    <col min="8" max="8" width="10.5703125" style="62" customWidth="1"/>
    <col min="9" max="9" width="6.28515625" style="62" customWidth="1"/>
    <col min="10" max="10" width="16.140625" style="62" customWidth="1"/>
    <col min="11" max="11" width="7.7109375" style="59" customWidth="1"/>
    <col min="12" max="12" width="10.140625" style="62" bestFit="1" customWidth="1"/>
    <col min="13" max="13" width="14.28515625" style="59" customWidth="1"/>
    <col min="14" max="16384" width="9.140625" style="62"/>
  </cols>
  <sheetData>
    <row r="1" spans="1:14" s="60" customFormat="1" ht="12.75" x14ac:dyDescent="0.2">
      <c r="A1" s="3"/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"/>
    </row>
    <row r="2" spans="1:14" s="61" customFormat="1" ht="13.5" customHeight="1" x14ac:dyDescent="0.25">
      <c r="A2" s="211" t="s">
        <v>241</v>
      </c>
      <c r="B2" s="211"/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1"/>
    </row>
    <row r="3" spans="1:14" s="60" customFormat="1" ht="16.5" customHeight="1" x14ac:dyDescent="0.2">
      <c r="A3" s="214" t="s">
        <v>242</v>
      </c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  <c r="M3" s="214"/>
    </row>
    <row r="4" spans="1:14" ht="12.75" customHeight="1" x14ac:dyDescent="0.2">
      <c r="A4" s="5"/>
      <c r="B4" s="212" t="s">
        <v>240</v>
      </c>
      <c r="C4" s="212"/>
      <c r="D4" s="212"/>
      <c r="E4" s="212"/>
      <c r="F4" s="212"/>
      <c r="G4" s="212"/>
      <c r="H4" s="212"/>
      <c r="I4" s="212"/>
      <c r="J4" s="212"/>
      <c r="K4" s="212"/>
      <c r="L4" s="212"/>
      <c r="M4" s="6"/>
    </row>
    <row r="5" spans="1:14" ht="13.5" customHeight="1" x14ac:dyDescent="0.2">
      <c r="A5" s="5"/>
      <c r="B5" s="121"/>
      <c r="C5" s="7"/>
      <c r="D5" s="7"/>
      <c r="E5" s="7"/>
      <c r="F5" s="55"/>
      <c r="G5" s="7"/>
      <c r="H5" s="7"/>
      <c r="I5" s="7"/>
      <c r="J5" s="8"/>
      <c r="K5" s="4"/>
      <c r="L5" s="5"/>
      <c r="M5" s="6"/>
    </row>
    <row r="6" spans="1:14" s="60" customFormat="1" ht="14.25" customHeight="1" x14ac:dyDescent="0.3">
      <c r="A6" s="5"/>
      <c r="B6" s="215" t="s">
        <v>243</v>
      </c>
      <c r="C6" s="215"/>
      <c r="D6" s="215"/>
      <c r="E6" s="215"/>
      <c r="F6" s="215"/>
      <c r="G6" s="215"/>
      <c r="H6" s="215"/>
      <c r="I6" s="215"/>
      <c r="J6" s="215"/>
      <c r="K6" s="215"/>
      <c r="L6" s="215"/>
      <c r="M6" s="9"/>
    </row>
    <row r="7" spans="1:14" ht="14.25" customHeight="1" x14ac:dyDescent="0.2">
      <c r="A7" s="5"/>
      <c r="B7" s="193"/>
      <c r="C7" s="193"/>
      <c r="D7" s="193"/>
      <c r="E7" s="193"/>
      <c r="F7" s="193"/>
      <c r="G7" s="193"/>
      <c r="H7" s="193"/>
      <c r="I7" s="193"/>
      <c r="J7" s="193"/>
      <c r="K7" s="193"/>
      <c r="L7" s="5"/>
      <c r="M7" s="10"/>
    </row>
    <row r="8" spans="1:14" ht="13.5" customHeight="1" x14ac:dyDescent="0.25">
      <c r="A8" s="1"/>
      <c r="B8" s="1"/>
      <c r="C8" s="54"/>
      <c r="D8" s="146"/>
      <c r="E8" s="54"/>
      <c r="F8" s="146" t="s">
        <v>244</v>
      </c>
      <c r="G8" s="1"/>
      <c r="H8" s="194"/>
      <c r="I8" s="194"/>
      <c r="J8" s="194"/>
      <c r="K8" s="2"/>
      <c r="L8" s="1"/>
      <c r="M8" s="54"/>
    </row>
    <row r="9" spans="1:14" s="64" customFormat="1" ht="13.5" customHeight="1" x14ac:dyDescent="0.25">
      <c r="A9" s="112"/>
      <c r="B9" s="112"/>
      <c r="C9" s="86"/>
      <c r="D9" s="145"/>
      <c r="E9" s="86"/>
      <c r="F9" s="145" t="s">
        <v>245</v>
      </c>
      <c r="G9" s="112"/>
      <c r="H9" s="213"/>
      <c r="I9" s="213"/>
      <c r="J9" s="213"/>
      <c r="K9" s="112"/>
      <c r="L9" s="112"/>
      <c r="M9" s="89"/>
    </row>
    <row r="10" spans="1:14" s="60" customFormat="1" ht="13.5" customHeight="1" x14ac:dyDescent="0.2">
      <c r="A10" s="113"/>
      <c r="B10" s="113"/>
      <c r="C10" s="88"/>
      <c r="D10" s="87"/>
      <c r="E10" s="88"/>
      <c r="F10" s="87"/>
      <c r="H10" s="195"/>
      <c r="I10" s="195"/>
      <c r="J10" s="195"/>
      <c r="M10" s="88"/>
    </row>
    <row r="11" spans="1:14" ht="22.5" customHeight="1" x14ac:dyDescent="0.25">
      <c r="A11" s="191" t="s">
        <v>246</v>
      </c>
      <c r="B11" s="191"/>
      <c r="C11" s="190"/>
      <c r="D11" s="190"/>
      <c r="E11" s="190"/>
      <c r="F11" s="191" t="s">
        <v>124</v>
      </c>
      <c r="G11" s="191"/>
      <c r="H11" s="191"/>
      <c r="I11" s="191"/>
      <c r="J11" s="190"/>
      <c r="K11" s="190"/>
      <c r="L11" s="190"/>
      <c r="M11" s="133"/>
    </row>
    <row r="12" spans="1:14" ht="7.5" hidden="1" customHeight="1" x14ac:dyDescent="0.25">
      <c r="A12" s="12"/>
      <c r="B12" s="12"/>
      <c r="C12" s="66"/>
      <c r="D12" s="66"/>
      <c r="E12" s="65"/>
      <c r="F12" s="12"/>
      <c r="G12" s="12"/>
      <c r="H12" s="103"/>
      <c r="I12" s="103"/>
      <c r="J12" s="66"/>
      <c r="K12" s="66"/>
      <c r="L12" s="65"/>
      <c r="M12" s="103"/>
    </row>
    <row r="13" spans="1:14" ht="22.5" customHeight="1" x14ac:dyDescent="0.25">
      <c r="A13" s="191" t="s">
        <v>8</v>
      </c>
      <c r="B13" s="191"/>
      <c r="C13" s="190"/>
      <c r="D13" s="190"/>
      <c r="E13" s="190"/>
      <c r="F13" s="191" t="s">
        <v>7</v>
      </c>
      <c r="G13" s="191"/>
      <c r="H13" s="191"/>
      <c r="I13" s="191"/>
      <c r="J13" s="190"/>
      <c r="K13" s="190"/>
      <c r="L13" s="190"/>
      <c r="M13" s="133"/>
    </row>
    <row r="14" spans="1:14" ht="13.5" hidden="1" customHeight="1" x14ac:dyDescent="0.25">
      <c r="A14" s="12"/>
      <c r="B14" s="12"/>
      <c r="C14" s="66"/>
      <c r="D14" s="66"/>
      <c r="E14" s="65"/>
      <c r="F14" s="12"/>
      <c r="G14" s="12"/>
      <c r="H14" s="103"/>
      <c r="I14" s="103"/>
      <c r="J14" s="217"/>
      <c r="K14" s="217"/>
      <c r="L14" s="217"/>
      <c r="M14" s="103"/>
    </row>
    <row r="15" spans="1:14" ht="22.5" customHeight="1" x14ac:dyDescent="0.25">
      <c r="A15" s="191" t="s">
        <v>9</v>
      </c>
      <c r="B15" s="191"/>
      <c r="C15" s="190"/>
      <c r="D15" s="190"/>
      <c r="E15" s="190"/>
      <c r="F15" s="191" t="s">
        <v>29</v>
      </c>
      <c r="G15" s="191"/>
      <c r="H15" s="191"/>
      <c r="I15" s="191"/>
      <c r="J15" s="192"/>
      <c r="K15" s="192"/>
      <c r="L15" s="192"/>
      <c r="M15" s="133"/>
    </row>
    <row r="16" spans="1:14" ht="1.5" hidden="1" customHeight="1" x14ac:dyDescent="0.25">
      <c r="A16" s="12"/>
      <c r="B16" s="12"/>
      <c r="C16" s="67"/>
      <c r="D16" s="67"/>
      <c r="E16" s="65"/>
      <c r="F16" s="12"/>
      <c r="G16" s="12"/>
      <c r="H16" s="12"/>
      <c r="I16" s="12"/>
      <c r="J16" s="65"/>
      <c r="K16" s="66"/>
      <c r="L16" s="65"/>
      <c r="M16" s="103"/>
      <c r="N16" s="68"/>
    </row>
    <row r="17" spans="1:21" ht="22.5" customHeight="1" x14ac:dyDescent="0.25">
      <c r="A17" s="191" t="s">
        <v>25</v>
      </c>
      <c r="B17" s="191"/>
      <c r="C17" s="190"/>
      <c r="D17" s="190"/>
      <c r="E17" s="190"/>
      <c r="F17" s="191" t="s">
        <v>28</v>
      </c>
      <c r="G17" s="191"/>
      <c r="H17" s="191"/>
      <c r="I17" s="191"/>
      <c r="J17" s="216"/>
      <c r="K17" s="190"/>
      <c r="L17" s="190"/>
      <c r="M17" s="133"/>
      <c r="N17" s="68"/>
    </row>
    <row r="18" spans="1:21" ht="12.75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2"/>
      <c r="L18" s="1"/>
      <c r="M18" s="2"/>
    </row>
    <row r="19" spans="1:21" ht="18.75" customHeight="1" x14ac:dyDescent="0.25">
      <c r="A19" s="114"/>
      <c r="B19" s="218"/>
      <c r="C19" s="218"/>
      <c r="D19" s="218"/>
      <c r="E19" s="218"/>
      <c r="F19" s="218"/>
      <c r="G19" s="218"/>
      <c r="H19" s="218"/>
      <c r="I19" s="218"/>
      <c r="J19" s="218"/>
      <c r="K19" s="218"/>
      <c r="L19" s="218"/>
      <c r="M19" s="2"/>
    </row>
    <row r="20" spans="1:21" ht="13.5" customHeight="1" x14ac:dyDescent="0.2">
      <c r="A20" s="104"/>
      <c r="B20" s="104"/>
      <c r="C20" s="105"/>
      <c r="D20" s="105"/>
      <c r="E20" s="106"/>
      <c r="F20" s="107"/>
      <c r="G20" s="107"/>
      <c r="H20" s="107"/>
      <c r="I20" s="107"/>
      <c r="J20" s="107"/>
      <c r="K20" s="10"/>
      <c r="L20" s="104"/>
      <c r="M20" s="10"/>
      <c r="P20" s="69"/>
      <c r="Q20" s="69"/>
      <c r="R20" s="69"/>
      <c r="S20" s="69"/>
      <c r="T20" s="70"/>
    </row>
    <row r="21" spans="1:21" ht="19.5" customHeight="1" x14ac:dyDescent="0.25">
      <c r="A21" s="183" t="s">
        <v>4</v>
      </c>
      <c r="B21" s="183"/>
      <c r="C21" s="189" t="str">
        <f>IF(K66=0," ",K66)</f>
        <v xml:space="preserve"> </v>
      </c>
      <c r="D21" s="189"/>
      <c r="E21" s="104"/>
      <c r="F21" s="140"/>
      <c r="G21" s="140"/>
      <c r="H21" s="140"/>
      <c r="I21" s="140"/>
      <c r="J21" s="140"/>
      <c r="K21" s="141"/>
      <c r="L21" s="140"/>
      <c r="M21" s="10"/>
      <c r="P21" s="69"/>
      <c r="Q21" s="69"/>
      <c r="R21" s="69"/>
      <c r="S21" s="69"/>
      <c r="T21" s="70"/>
    </row>
    <row r="22" spans="1:21" ht="15.75" customHeight="1" x14ac:dyDescent="0.2">
      <c r="A22" s="12"/>
      <c r="B22" s="12"/>
      <c r="C22" s="12"/>
      <c r="D22" s="12"/>
      <c r="E22" s="14"/>
      <c r="F22" s="204"/>
      <c r="G22" s="204"/>
      <c r="H22" s="204"/>
      <c r="I22" s="204"/>
      <c r="J22" s="204"/>
      <c r="K22" s="204"/>
      <c r="L22" s="204"/>
      <c r="M22" s="13"/>
      <c r="P22" s="69"/>
      <c r="Q22" s="69"/>
      <c r="R22" s="71"/>
      <c r="S22" s="71"/>
      <c r="T22" s="70"/>
    </row>
    <row r="23" spans="1:21" ht="18" customHeight="1" x14ac:dyDescent="0.25">
      <c r="A23" s="183" t="s">
        <v>6</v>
      </c>
      <c r="B23" s="183"/>
      <c r="C23" s="189" t="str">
        <f>IF(K126=0," ",K126)</f>
        <v xml:space="preserve"> </v>
      </c>
      <c r="D23" s="189"/>
      <c r="E23" s="14"/>
      <c r="F23" s="204"/>
      <c r="G23" s="204"/>
      <c r="H23" s="204"/>
      <c r="I23" s="204"/>
      <c r="J23" s="204"/>
      <c r="K23" s="204"/>
      <c r="L23" s="204"/>
      <c r="M23" s="13"/>
    </row>
    <row r="24" spans="1:21" ht="13.5" customHeight="1" thickBot="1" x14ac:dyDescent="0.25">
      <c r="A24" s="12"/>
      <c r="B24" s="12"/>
      <c r="C24" s="12"/>
      <c r="D24" s="12"/>
      <c r="E24" s="14"/>
      <c r="F24" s="204"/>
      <c r="G24" s="204"/>
      <c r="H24" s="204"/>
      <c r="I24" s="204"/>
      <c r="J24" s="204"/>
      <c r="K24" s="204"/>
      <c r="L24" s="204"/>
      <c r="M24" s="13"/>
    </row>
    <row r="25" spans="1:21" s="68" customFormat="1" ht="13.5" customHeight="1" x14ac:dyDescent="0.25">
      <c r="A25" s="183" t="s">
        <v>5</v>
      </c>
      <c r="B25" s="183"/>
      <c r="C25" s="189" t="str">
        <f>IF(K189=0," ",K189)</f>
        <v xml:space="preserve"> </v>
      </c>
      <c r="D25" s="189"/>
      <c r="E25" s="14"/>
      <c r="F25" s="220" t="s">
        <v>247</v>
      </c>
      <c r="G25" s="221"/>
      <c r="H25" s="221"/>
      <c r="I25" s="221"/>
      <c r="J25" s="221"/>
      <c r="K25" s="221"/>
      <c r="L25" s="222"/>
      <c r="M25" s="142"/>
    </row>
    <row r="26" spans="1:21" s="68" customFormat="1" ht="13.5" customHeight="1" x14ac:dyDescent="0.2">
      <c r="A26" s="12"/>
      <c r="B26" s="12"/>
      <c r="C26" s="12"/>
      <c r="D26" s="12"/>
      <c r="E26" s="14"/>
      <c r="F26" s="223"/>
      <c r="G26" s="204"/>
      <c r="H26" s="204"/>
      <c r="I26" s="204"/>
      <c r="J26" s="204"/>
      <c r="K26" s="204"/>
      <c r="L26" s="224"/>
      <c r="M26" s="142"/>
      <c r="O26" s="62"/>
      <c r="P26" s="62"/>
      <c r="Q26" s="62"/>
      <c r="R26" s="62"/>
      <c r="S26" s="62"/>
      <c r="T26" s="62"/>
      <c r="U26" s="62"/>
    </row>
    <row r="27" spans="1:21" ht="15.75" thickBot="1" x14ac:dyDescent="0.3">
      <c r="A27" s="183" t="s">
        <v>26</v>
      </c>
      <c r="B27" s="183"/>
      <c r="C27" s="189" t="str">
        <f>IF(K276=0," ",K276)</f>
        <v xml:space="preserve"> </v>
      </c>
      <c r="D27" s="189"/>
      <c r="E27" s="14"/>
      <c r="F27" s="225"/>
      <c r="G27" s="226"/>
      <c r="H27" s="226"/>
      <c r="I27" s="226"/>
      <c r="J27" s="226"/>
      <c r="K27" s="226"/>
      <c r="L27" s="227"/>
      <c r="M27" s="13"/>
      <c r="O27" s="72"/>
      <c r="P27" s="72"/>
      <c r="Q27" s="72"/>
      <c r="R27" s="72"/>
      <c r="S27" s="72"/>
      <c r="T27" s="72"/>
      <c r="U27" s="72"/>
    </row>
    <row r="28" spans="1:21" ht="15" x14ac:dyDescent="0.25">
      <c r="A28" s="53"/>
      <c r="B28" s="53"/>
      <c r="C28" s="42"/>
      <c r="D28" s="42"/>
      <c r="E28" s="14"/>
      <c r="F28" s="125"/>
      <c r="G28" s="125"/>
      <c r="H28" s="125"/>
      <c r="I28" s="125"/>
      <c r="J28" s="125"/>
      <c r="K28" s="125"/>
      <c r="L28" s="125"/>
      <c r="M28" s="13"/>
      <c r="O28" s="72"/>
      <c r="P28" s="72"/>
      <c r="Q28" s="72"/>
      <c r="R28" s="72"/>
      <c r="S28" s="72"/>
      <c r="T28" s="72"/>
      <c r="U28" s="72"/>
    </row>
    <row r="29" spans="1:21" ht="15" x14ac:dyDescent="0.25">
      <c r="A29" s="183" t="s">
        <v>181</v>
      </c>
      <c r="B29" s="183"/>
      <c r="C29" s="189" t="str">
        <f>IF(K361=0," ",K361)</f>
        <v xml:space="preserve"> </v>
      </c>
      <c r="D29" s="189"/>
      <c r="E29" s="138"/>
      <c r="F29" s="134"/>
      <c r="G29" s="135"/>
      <c r="H29" s="29"/>
      <c r="I29" s="15"/>
      <c r="J29" s="125"/>
      <c r="K29" s="125"/>
      <c r="L29" s="125"/>
      <c r="M29" s="13"/>
      <c r="O29" s="72"/>
      <c r="P29" s="72"/>
      <c r="Q29" s="72"/>
      <c r="R29" s="72"/>
      <c r="S29" s="72"/>
      <c r="T29" s="72"/>
      <c r="U29" s="72"/>
    </row>
    <row r="30" spans="1:21" ht="15" x14ac:dyDescent="0.25">
      <c r="A30" s="53"/>
      <c r="B30" s="53"/>
      <c r="C30" s="42"/>
      <c r="D30" s="42"/>
      <c r="E30" s="138"/>
      <c r="F30" s="139"/>
      <c r="G30" s="135"/>
      <c r="H30" s="139"/>
      <c r="I30" s="1"/>
      <c r="J30" s="15"/>
      <c r="K30" s="15"/>
      <c r="L30" s="15"/>
      <c r="M30" s="13"/>
      <c r="O30" s="137"/>
      <c r="P30" s="72"/>
      <c r="Q30" s="72"/>
      <c r="R30" s="72"/>
      <c r="S30" s="72"/>
      <c r="T30" s="72"/>
      <c r="U30" s="72"/>
    </row>
    <row r="31" spans="1:21" ht="16.5" thickBot="1" x14ac:dyDescent="0.3">
      <c r="A31" s="183" t="s">
        <v>54</v>
      </c>
      <c r="B31" s="183"/>
      <c r="C31" s="189" t="str">
        <f>IF(SUM(C21:D30)=0,"",SUM(C21:D30))</f>
        <v/>
      </c>
      <c r="D31" s="189"/>
      <c r="E31" s="134"/>
      <c r="F31" s="219"/>
      <c r="G31" s="147"/>
      <c r="H31" s="219"/>
      <c r="I31" s="1"/>
      <c r="J31" s="210" t="s">
        <v>10</v>
      </c>
      <c r="K31" s="210"/>
      <c r="L31" s="209">
        <f>SUM(C31,F31,H31)</f>
        <v>0</v>
      </c>
      <c r="M31" s="209"/>
      <c r="O31" s="137"/>
      <c r="P31" s="72"/>
      <c r="Q31" s="72"/>
      <c r="R31" s="72"/>
      <c r="S31" s="72"/>
      <c r="T31" s="72"/>
      <c r="U31" s="72"/>
    </row>
    <row r="32" spans="1:21" s="68" customFormat="1" ht="13.5" customHeight="1" thickTop="1" x14ac:dyDescent="0.25">
      <c r="A32" s="114"/>
      <c r="B32" s="114"/>
      <c r="C32" s="114"/>
      <c r="D32" s="114"/>
      <c r="E32" s="114"/>
      <c r="F32" s="114"/>
      <c r="G32" s="114"/>
      <c r="H32" s="136"/>
      <c r="I32" s="114"/>
      <c r="J32" s="114"/>
      <c r="K32" s="114"/>
      <c r="L32" s="114"/>
      <c r="M32" s="114"/>
      <c r="N32" s="62"/>
      <c r="O32" s="62"/>
      <c r="P32" s="62"/>
      <c r="Q32" s="62"/>
      <c r="R32" s="62"/>
      <c r="S32" s="62"/>
      <c r="T32" s="62"/>
      <c r="U32" s="62"/>
    </row>
    <row r="33" spans="1:14" ht="13.5" customHeight="1" x14ac:dyDescent="0.2">
      <c r="A33" s="182"/>
      <c r="B33" s="182"/>
      <c r="C33" s="182"/>
      <c r="D33" s="182"/>
      <c r="E33" s="182"/>
      <c r="F33" s="182"/>
      <c r="G33" s="182"/>
      <c r="H33" s="182"/>
      <c r="I33" s="182"/>
      <c r="J33" s="182"/>
      <c r="K33" s="182"/>
      <c r="L33" s="182"/>
      <c r="M33" s="182"/>
    </row>
    <row r="34" spans="1:14" ht="12.75" customHeight="1" x14ac:dyDescent="0.2">
      <c r="A34" s="187"/>
      <c r="B34" s="188"/>
      <c r="C34" s="188"/>
      <c r="D34" s="188"/>
      <c r="E34" s="188"/>
      <c r="F34" s="188"/>
      <c r="G34" s="188"/>
      <c r="H34" s="188"/>
      <c r="I34" s="188"/>
      <c r="J34" s="188"/>
      <c r="K34" s="188"/>
      <c r="L34" s="188"/>
      <c r="M34" s="188"/>
    </row>
    <row r="35" spans="1:14" ht="12.75" customHeight="1" x14ac:dyDescent="0.2">
      <c r="A35" s="199"/>
      <c r="B35" s="200"/>
      <c r="C35" s="200"/>
      <c r="D35" s="200"/>
      <c r="E35" s="200"/>
      <c r="F35" s="200"/>
      <c r="G35" s="200"/>
      <c r="H35" s="200"/>
      <c r="I35" s="200"/>
      <c r="J35" s="200"/>
      <c r="K35" s="200"/>
      <c r="L35" s="200"/>
      <c r="M35" s="200"/>
      <c r="N35" s="73"/>
    </row>
    <row r="36" spans="1:14" ht="13.5" customHeight="1" x14ac:dyDescent="0.2">
      <c r="A36" s="200"/>
      <c r="B36" s="200"/>
      <c r="C36" s="200"/>
      <c r="D36" s="200"/>
      <c r="E36" s="200"/>
      <c r="F36" s="200"/>
      <c r="G36" s="200"/>
      <c r="H36" s="200"/>
      <c r="I36" s="200"/>
      <c r="J36" s="200"/>
      <c r="K36" s="200"/>
      <c r="L36" s="200"/>
      <c r="M36" s="200"/>
    </row>
    <row r="37" spans="1:14" ht="18" customHeight="1" x14ac:dyDescent="0.2">
      <c r="A37" s="200"/>
      <c r="B37" s="200"/>
      <c r="C37" s="200"/>
      <c r="D37" s="200"/>
      <c r="E37" s="200"/>
      <c r="F37" s="200"/>
      <c r="G37" s="200"/>
      <c r="H37" s="200"/>
      <c r="I37" s="200"/>
      <c r="J37" s="200"/>
      <c r="K37" s="200"/>
      <c r="L37" s="200"/>
      <c r="M37" s="200"/>
    </row>
    <row r="38" spans="1:14" ht="15" thickBot="1" x14ac:dyDescent="0.25">
      <c r="A38" s="35"/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</row>
    <row r="39" spans="1:14" ht="18" customHeight="1" thickBot="1" x14ac:dyDescent="0.3">
      <c r="A39" s="35"/>
      <c r="B39" s="115"/>
      <c r="C39" s="116"/>
      <c r="D39" s="116"/>
      <c r="E39" s="201" t="s">
        <v>88</v>
      </c>
      <c r="F39" s="202"/>
      <c r="G39" s="202"/>
      <c r="H39" s="202"/>
      <c r="I39" s="203"/>
      <c r="J39" s="116"/>
      <c r="K39" s="116"/>
      <c r="L39" s="35"/>
      <c r="M39" s="35"/>
    </row>
    <row r="40" spans="1:14" ht="18" customHeight="1" x14ac:dyDescent="0.2">
      <c r="A40" s="35"/>
      <c r="B40" s="205"/>
      <c r="C40" s="206"/>
      <c r="D40" s="206"/>
      <c r="E40" s="206"/>
      <c r="F40" s="206"/>
      <c r="G40" s="206"/>
      <c r="H40" s="206"/>
      <c r="I40" s="206"/>
      <c r="J40" s="206"/>
      <c r="K40" s="206"/>
      <c r="L40" s="207"/>
      <c r="M40" s="35"/>
    </row>
    <row r="41" spans="1:14" ht="18" customHeight="1" x14ac:dyDescent="0.2">
      <c r="A41" s="1"/>
      <c r="B41" s="184"/>
      <c r="C41" s="185"/>
      <c r="D41" s="185"/>
      <c r="E41" s="185"/>
      <c r="F41" s="185"/>
      <c r="G41" s="185"/>
      <c r="H41" s="185"/>
      <c r="I41" s="185"/>
      <c r="J41" s="185"/>
      <c r="K41" s="185"/>
      <c r="L41" s="186"/>
      <c r="M41" s="2"/>
    </row>
    <row r="42" spans="1:14" ht="18" customHeight="1" thickBot="1" x14ac:dyDescent="0.25">
      <c r="A42" s="1"/>
      <c r="B42" s="196"/>
      <c r="C42" s="197"/>
      <c r="D42" s="197"/>
      <c r="E42" s="197"/>
      <c r="F42" s="197"/>
      <c r="G42" s="197"/>
      <c r="H42" s="197"/>
      <c r="I42" s="197"/>
      <c r="J42" s="197"/>
      <c r="K42" s="197"/>
      <c r="L42" s="198"/>
      <c r="M42" s="2"/>
    </row>
    <row r="43" spans="1:14" ht="13.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2"/>
      <c r="L43" s="1"/>
      <c r="M43" s="2"/>
    </row>
    <row r="44" spans="1:14" s="63" customFormat="1" ht="18.95" customHeight="1" x14ac:dyDescent="0.25">
      <c r="A44" s="17" t="s">
        <v>24</v>
      </c>
      <c r="B44" s="17" t="s">
        <v>1</v>
      </c>
      <c r="C44" s="117"/>
      <c r="D44" s="118" t="s">
        <v>23</v>
      </c>
      <c r="E44" s="117"/>
      <c r="F44" s="117"/>
      <c r="G44" s="117"/>
      <c r="H44" s="117"/>
      <c r="I44" s="117"/>
      <c r="J44" s="119"/>
      <c r="K44" s="120"/>
      <c r="L44" s="17" t="s">
        <v>2</v>
      </c>
      <c r="M44" s="17" t="s">
        <v>3</v>
      </c>
    </row>
    <row r="45" spans="1:14" s="63" customFormat="1" ht="18.95" customHeight="1" x14ac:dyDescent="0.25">
      <c r="A45" s="18">
        <v>8001</v>
      </c>
      <c r="B45" s="24"/>
      <c r="C45" s="180" t="s">
        <v>146</v>
      </c>
      <c r="D45" s="181"/>
      <c r="E45" s="181"/>
      <c r="F45" s="181"/>
      <c r="G45" s="181"/>
      <c r="H45" s="181"/>
      <c r="I45" s="181"/>
      <c r="J45" s="181"/>
      <c r="K45" s="51"/>
      <c r="L45" s="22">
        <v>90.55</v>
      </c>
      <c r="M45" s="23" t="str">
        <f>IF(B45*L45=0," ",B45*L45)</f>
        <v xml:space="preserve"> </v>
      </c>
    </row>
    <row r="46" spans="1:14" s="63" customFormat="1" ht="18.95" customHeight="1" x14ac:dyDescent="0.25">
      <c r="A46" s="18">
        <v>8821</v>
      </c>
      <c r="B46" s="24"/>
      <c r="C46" s="180" t="s">
        <v>211</v>
      </c>
      <c r="D46" s="181"/>
      <c r="E46" s="181"/>
      <c r="F46" s="181"/>
      <c r="G46" s="181"/>
      <c r="H46" s="181"/>
      <c r="I46" s="181"/>
      <c r="J46" s="181"/>
      <c r="K46" s="51"/>
      <c r="L46" s="45">
        <v>17.05</v>
      </c>
      <c r="M46" s="23" t="str">
        <f>IF(B46*L46=0," ",B46*L46)</f>
        <v xml:space="preserve"> </v>
      </c>
    </row>
    <row r="47" spans="1:14" s="63" customFormat="1" ht="18.95" customHeight="1" x14ac:dyDescent="0.25">
      <c r="A47" s="28">
        <v>8830</v>
      </c>
      <c r="B47" s="24"/>
      <c r="C47" s="180" t="s">
        <v>208</v>
      </c>
      <c r="D47" s="181"/>
      <c r="E47" s="181"/>
      <c r="F47" s="181"/>
      <c r="G47" s="181"/>
      <c r="H47" s="181"/>
      <c r="I47" s="181"/>
      <c r="J47" s="181"/>
      <c r="K47" s="51"/>
      <c r="L47" s="45">
        <v>40.5</v>
      </c>
      <c r="M47" s="23" t="str">
        <f>IF(B47*L47=0," ",B47*L47)</f>
        <v xml:space="preserve"> </v>
      </c>
    </row>
    <row r="48" spans="1:14" s="63" customFormat="1" ht="18.95" customHeight="1" x14ac:dyDescent="0.25">
      <c r="A48" s="18">
        <v>8910</v>
      </c>
      <c r="B48" s="24"/>
      <c r="C48" s="180" t="s">
        <v>210</v>
      </c>
      <c r="D48" s="181"/>
      <c r="E48" s="181"/>
      <c r="F48" s="181"/>
      <c r="G48" s="181"/>
      <c r="H48" s="181"/>
      <c r="I48" s="181"/>
      <c r="J48" s="181"/>
      <c r="K48" s="51"/>
      <c r="L48" s="45">
        <v>34.549999999999997</v>
      </c>
      <c r="M48" s="23" t="str">
        <f>IF(B48*L48=0," ",B48*L48)</f>
        <v xml:space="preserve"> </v>
      </c>
    </row>
    <row r="49" spans="1:13" s="63" customFormat="1" ht="18.95" customHeight="1" x14ac:dyDescent="0.25">
      <c r="A49" s="18">
        <v>8931</v>
      </c>
      <c r="B49" s="24"/>
      <c r="C49" s="180" t="s">
        <v>209</v>
      </c>
      <c r="D49" s="181"/>
      <c r="E49" s="181"/>
      <c r="F49" s="181"/>
      <c r="G49" s="181"/>
      <c r="H49" s="181"/>
      <c r="I49" s="181"/>
      <c r="J49" s="181"/>
      <c r="K49" s="51"/>
      <c r="L49" s="45">
        <v>43.15</v>
      </c>
      <c r="M49" s="23" t="str">
        <f>IF(B49*L49=0," ",B49*L49)</f>
        <v xml:space="preserve"> </v>
      </c>
    </row>
    <row r="50" spans="1:13" s="63" customFormat="1" ht="18.95" customHeight="1" x14ac:dyDescent="0.25">
      <c r="A50" s="17" t="s">
        <v>24</v>
      </c>
      <c r="B50" s="74" t="s">
        <v>1</v>
      </c>
      <c r="C50" s="56" t="s">
        <v>27</v>
      </c>
      <c r="D50" s="57"/>
      <c r="E50" s="57"/>
      <c r="F50" s="57"/>
      <c r="G50" s="57"/>
      <c r="H50" s="57"/>
      <c r="I50" s="57"/>
      <c r="J50" s="58"/>
      <c r="K50" s="48"/>
      <c r="L50" s="17" t="s">
        <v>2</v>
      </c>
      <c r="M50" s="17" t="s">
        <v>3</v>
      </c>
    </row>
    <row r="51" spans="1:13" s="63" customFormat="1" ht="18.95" customHeight="1" x14ac:dyDescent="0.25">
      <c r="A51" s="18">
        <v>1164</v>
      </c>
      <c r="B51" s="24"/>
      <c r="C51" s="19" t="s">
        <v>61</v>
      </c>
      <c r="D51" s="20"/>
      <c r="E51" s="20"/>
      <c r="F51" s="20"/>
      <c r="G51" s="20"/>
      <c r="H51" s="20"/>
      <c r="I51" s="20"/>
      <c r="J51" s="20"/>
      <c r="K51" s="84"/>
      <c r="L51" s="22">
        <v>3.1</v>
      </c>
      <c r="M51" s="23" t="str">
        <f t="shared" ref="M51:M63" si="0">IF(B51*L51=0," ",B51*L51)</f>
        <v xml:space="preserve"> </v>
      </c>
    </row>
    <row r="52" spans="1:13" s="63" customFormat="1" ht="18.95" customHeight="1" x14ac:dyDescent="0.25">
      <c r="A52" s="18">
        <v>1200</v>
      </c>
      <c r="B52" s="24"/>
      <c r="C52" s="19" t="s">
        <v>11</v>
      </c>
      <c r="D52" s="20"/>
      <c r="E52" s="20"/>
      <c r="F52" s="20"/>
      <c r="G52" s="20"/>
      <c r="H52" s="20"/>
      <c r="I52" s="20"/>
      <c r="J52" s="20"/>
      <c r="K52" s="47"/>
      <c r="L52" s="23">
        <v>3.05</v>
      </c>
      <c r="M52" s="23" t="str">
        <f t="shared" si="0"/>
        <v xml:space="preserve"> </v>
      </c>
    </row>
    <row r="53" spans="1:13" s="63" customFormat="1" ht="18.95" customHeight="1" x14ac:dyDescent="0.25">
      <c r="A53" s="18">
        <v>1500</v>
      </c>
      <c r="B53" s="24"/>
      <c r="C53" s="19" t="s">
        <v>225</v>
      </c>
      <c r="D53" s="20"/>
      <c r="E53" s="20"/>
      <c r="F53" s="20"/>
      <c r="G53" s="20"/>
      <c r="H53" s="20"/>
      <c r="I53" s="20"/>
      <c r="J53" s="20"/>
      <c r="K53" s="21"/>
      <c r="L53" s="23">
        <v>1</v>
      </c>
      <c r="M53" s="23" t="str">
        <f t="shared" si="0"/>
        <v xml:space="preserve"> </v>
      </c>
    </row>
    <row r="54" spans="1:13" s="63" customFormat="1" ht="18.95" customHeight="1" x14ac:dyDescent="0.25">
      <c r="A54" s="18" t="s">
        <v>59</v>
      </c>
      <c r="B54" s="24"/>
      <c r="C54" s="19" t="s">
        <v>60</v>
      </c>
      <c r="D54" s="20"/>
      <c r="E54" s="20"/>
      <c r="F54" s="20"/>
      <c r="G54" s="20"/>
      <c r="H54" s="20"/>
      <c r="I54" s="20"/>
      <c r="J54" s="20"/>
      <c r="K54" s="21"/>
      <c r="L54" s="23">
        <v>1.45</v>
      </c>
      <c r="M54" s="23" t="str">
        <f t="shared" si="0"/>
        <v xml:space="preserve"> </v>
      </c>
    </row>
    <row r="55" spans="1:13" s="63" customFormat="1" ht="18.95" customHeight="1" x14ac:dyDescent="0.25">
      <c r="A55" s="18">
        <v>1600</v>
      </c>
      <c r="B55" s="24"/>
      <c r="C55" s="19" t="s">
        <v>226</v>
      </c>
      <c r="D55" s="20"/>
      <c r="E55" s="20"/>
      <c r="F55" s="20"/>
      <c r="G55" s="20"/>
      <c r="H55" s="20"/>
      <c r="I55" s="20"/>
      <c r="J55" s="20"/>
      <c r="K55" s="21"/>
      <c r="L55" s="22">
        <v>1.45</v>
      </c>
      <c r="M55" s="23" t="str">
        <f t="shared" si="0"/>
        <v xml:space="preserve"> </v>
      </c>
    </row>
    <row r="56" spans="1:13" s="63" customFormat="1" ht="18.95" customHeight="1" x14ac:dyDescent="0.25">
      <c r="A56" s="18">
        <v>1601</v>
      </c>
      <c r="B56" s="24"/>
      <c r="C56" s="19" t="s">
        <v>227</v>
      </c>
      <c r="D56" s="20"/>
      <c r="E56" s="20"/>
      <c r="F56" s="20"/>
      <c r="G56" s="20"/>
      <c r="H56" s="20"/>
      <c r="I56" s="20"/>
      <c r="J56" s="20"/>
      <c r="K56" s="21"/>
      <c r="L56" s="22">
        <v>1.4</v>
      </c>
      <c r="M56" s="23" t="str">
        <f t="shared" si="0"/>
        <v xml:space="preserve"> </v>
      </c>
    </row>
    <row r="57" spans="1:13" s="63" customFormat="1" ht="18.95" customHeight="1" x14ac:dyDescent="0.25">
      <c r="A57" s="18">
        <v>1603</v>
      </c>
      <c r="B57" s="24"/>
      <c r="C57" s="19" t="s">
        <v>228</v>
      </c>
      <c r="D57" s="20"/>
      <c r="E57" s="20"/>
      <c r="F57" s="20"/>
      <c r="G57" s="20"/>
      <c r="H57" s="20"/>
      <c r="I57" s="20"/>
      <c r="J57" s="20"/>
      <c r="K57" s="21"/>
      <c r="L57" s="22">
        <v>4.45</v>
      </c>
      <c r="M57" s="23" t="str">
        <f t="shared" si="0"/>
        <v xml:space="preserve"> </v>
      </c>
    </row>
    <row r="58" spans="1:13" s="63" customFormat="1" ht="18.95" customHeight="1" x14ac:dyDescent="0.25">
      <c r="A58" s="18">
        <v>1604</v>
      </c>
      <c r="B58" s="24"/>
      <c r="C58" s="19" t="s">
        <v>212</v>
      </c>
      <c r="D58" s="20"/>
      <c r="E58" s="20"/>
      <c r="F58" s="20"/>
      <c r="G58" s="20"/>
      <c r="H58" s="20"/>
      <c r="I58" s="20"/>
      <c r="J58" s="20"/>
      <c r="K58" s="21"/>
      <c r="L58" s="22">
        <v>0.6</v>
      </c>
      <c r="M58" s="23" t="str">
        <f t="shared" si="0"/>
        <v xml:space="preserve"> </v>
      </c>
    </row>
    <row r="59" spans="1:13" s="63" customFormat="1" ht="18.95" customHeight="1" x14ac:dyDescent="0.25">
      <c r="A59" s="32">
        <v>2301</v>
      </c>
      <c r="B59" s="24"/>
      <c r="C59" s="25" t="s">
        <v>204</v>
      </c>
      <c r="D59" s="26"/>
      <c r="E59" s="26"/>
      <c r="F59" s="26"/>
      <c r="G59" s="26"/>
      <c r="H59" s="26"/>
      <c r="I59" s="26"/>
      <c r="J59" s="26"/>
      <c r="K59" s="27"/>
      <c r="L59" s="22">
        <v>0.6</v>
      </c>
      <c r="M59" s="23" t="str">
        <f t="shared" si="0"/>
        <v xml:space="preserve"> </v>
      </c>
    </row>
    <row r="60" spans="1:13" s="63" customFormat="1" ht="18.95" customHeight="1" x14ac:dyDescent="0.25">
      <c r="A60" s="32">
        <v>2302</v>
      </c>
      <c r="B60" s="24"/>
      <c r="C60" s="25" t="s">
        <v>205</v>
      </c>
      <c r="D60" s="26"/>
      <c r="E60" s="26"/>
      <c r="F60" s="26"/>
      <c r="G60" s="26"/>
      <c r="H60" s="26"/>
      <c r="I60" s="26"/>
      <c r="J60" s="26"/>
      <c r="K60" s="27"/>
      <c r="L60" s="22">
        <v>0.6</v>
      </c>
      <c r="M60" s="23" t="str">
        <f>IF(B60*L60=0," ",B60*L60)</f>
        <v xml:space="preserve"> </v>
      </c>
    </row>
    <row r="61" spans="1:13" s="63" customFormat="1" ht="18.95" customHeight="1" x14ac:dyDescent="0.25">
      <c r="A61" s="18">
        <v>2306</v>
      </c>
      <c r="B61" s="24"/>
      <c r="C61" s="167" t="s">
        <v>162</v>
      </c>
      <c r="D61" s="175"/>
      <c r="E61" s="175"/>
      <c r="F61" s="175"/>
      <c r="G61" s="175"/>
      <c r="H61" s="175"/>
      <c r="I61" s="175"/>
      <c r="J61" s="175"/>
      <c r="K61" s="161"/>
      <c r="L61" s="22">
        <v>0.6</v>
      </c>
      <c r="M61" s="23" t="str">
        <f>IF(B61*L61=0," ",B61*L61)</f>
        <v xml:space="preserve"> </v>
      </c>
    </row>
    <row r="62" spans="1:13" s="63" customFormat="1" ht="18.95" customHeight="1" x14ac:dyDescent="0.25">
      <c r="A62" s="32">
        <v>2307</v>
      </c>
      <c r="B62" s="24"/>
      <c r="C62" s="19" t="s">
        <v>143</v>
      </c>
      <c r="D62" s="26"/>
      <c r="E62" s="26"/>
      <c r="F62" s="26"/>
      <c r="G62" s="26"/>
      <c r="H62" s="26"/>
      <c r="I62" s="26"/>
      <c r="J62" s="26"/>
      <c r="K62" s="27"/>
      <c r="L62" s="33">
        <v>2</v>
      </c>
      <c r="M62" s="23" t="str">
        <f t="shared" si="0"/>
        <v xml:space="preserve"> </v>
      </c>
    </row>
    <row r="63" spans="1:13" s="63" customFormat="1" ht="18.95" customHeight="1" x14ac:dyDescent="0.25">
      <c r="A63" s="32">
        <v>2308</v>
      </c>
      <c r="B63" s="24"/>
      <c r="C63" s="20" t="s">
        <v>144</v>
      </c>
      <c r="D63" s="26"/>
      <c r="E63" s="26"/>
      <c r="F63" s="26"/>
      <c r="G63" s="26"/>
      <c r="H63" s="26"/>
      <c r="I63" s="26"/>
      <c r="J63" s="26"/>
      <c r="K63" s="27"/>
      <c r="L63" s="33">
        <v>35.200000000000003</v>
      </c>
      <c r="M63" s="22" t="str">
        <f t="shared" si="0"/>
        <v xml:space="preserve"> </v>
      </c>
    </row>
    <row r="64" spans="1:13" s="63" customFormat="1" ht="18.95" customHeight="1" x14ac:dyDescent="0.25">
      <c r="A64" s="18" t="s">
        <v>163</v>
      </c>
      <c r="B64" s="24"/>
      <c r="C64" s="19" t="s">
        <v>82</v>
      </c>
      <c r="D64" s="20"/>
      <c r="E64" s="20"/>
      <c r="F64" s="20"/>
      <c r="G64" s="20"/>
      <c r="H64" s="20"/>
      <c r="I64" s="20"/>
      <c r="J64" s="20"/>
      <c r="K64" s="21"/>
      <c r="L64" s="22">
        <v>43</v>
      </c>
      <c r="M64" s="23" t="str">
        <f>IF(B64*L64=0," ",B64*L64)</f>
        <v xml:space="preserve"> </v>
      </c>
    </row>
    <row r="65" spans="1:13" s="63" customFormat="1" ht="18.95" customHeight="1" x14ac:dyDescent="0.25">
      <c r="A65" s="18" t="s">
        <v>164</v>
      </c>
      <c r="B65" s="24"/>
      <c r="C65" s="19" t="s">
        <v>83</v>
      </c>
      <c r="D65" s="20"/>
      <c r="E65" s="20"/>
      <c r="F65" s="20"/>
      <c r="G65" s="20"/>
      <c r="H65" s="20"/>
      <c r="I65" s="20"/>
      <c r="J65" s="20"/>
      <c r="K65" s="21"/>
      <c r="L65" s="22">
        <v>42.15</v>
      </c>
      <c r="M65" s="23" t="str">
        <f>IF(B65*L65=0," ",B65*L65)</f>
        <v xml:space="preserve"> </v>
      </c>
    </row>
    <row r="66" spans="1:13" s="63" customFormat="1" ht="18.95" customHeight="1" thickBot="1" x14ac:dyDescent="0.3">
      <c r="A66" s="11"/>
      <c r="C66" s="11"/>
      <c r="D66" s="11"/>
      <c r="E66" s="11"/>
      <c r="F66" s="11"/>
      <c r="G66" s="11"/>
      <c r="H66" s="11"/>
      <c r="I66" s="11"/>
      <c r="J66" s="52" t="s">
        <v>4</v>
      </c>
      <c r="K66" s="164" t="str">
        <f>IF(SUM(M45:M65)=0," ",SUM(M45:M65))</f>
        <v xml:space="preserve"> </v>
      </c>
      <c r="L66" s="164"/>
      <c r="M66" s="164"/>
    </row>
    <row r="67" spans="1:13" s="63" customFormat="1" ht="18.95" customHeight="1" x14ac:dyDescent="0.25">
      <c r="A67" s="11"/>
      <c r="C67" s="11"/>
      <c r="D67" s="11"/>
      <c r="E67" s="11"/>
      <c r="F67" s="11"/>
      <c r="G67" s="11"/>
      <c r="H67" s="11"/>
      <c r="I67" s="11"/>
      <c r="J67" s="30"/>
      <c r="K67" s="29"/>
      <c r="L67" s="16"/>
      <c r="M67" s="16"/>
    </row>
    <row r="68" spans="1:13" s="63" customFormat="1" ht="18.95" customHeight="1" x14ac:dyDescent="0.25">
      <c r="A68" s="17" t="s">
        <v>24</v>
      </c>
      <c r="B68" s="75" t="s">
        <v>1</v>
      </c>
      <c r="C68" s="176" t="s">
        <v>153</v>
      </c>
      <c r="D68" s="177"/>
      <c r="E68" s="177"/>
      <c r="F68" s="177"/>
      <c r="G68" s="177"/>
      <c r="H68" s="177"/>
      <c r="I68" s="177"/>
      <c r="J68" s="177"/>
      <c r="K68" s="178"/>
      <c r="L68" s="17" t="s">
        <v>2</v>
      </c>
      <c r="M68" s="17" t="s">
        <v>3</v>
      </c>
    </row>
    <row r="69" spans="1:13" s="63" customFormat="1" ht="18.95" customHeight="1" x14ac:dyDescent="0.25">
      <c r="A69" s="31">
        <v>1101</v>
      </c>
      <c r="B69" s="24"/>
      <c r="C69" s="43" t="s">
        <v>192</v>
      </c>
      <c r="D69" s="44"/>
      <c r="E69" s="44"/>
      <c r="F69" s="44"/>
      <c r="G69" s="44"/>
      <c r="H69" s="44"/>
      <c r="I69" s="44"/>
      <c r="J69" s="44"/>
      <c r="K69" s="44"/>
      <c r="L69" s="22">
        <v>15.75</v>
      </c>
      <c r="M69" s="23" t="str">
        <f t="shared" ref="M69:M85" si="1">IF(B69*L69=0," ",B69*L69)</f>
        <v xml:space="preserve"> </v>
      </c>
    </row>
    <row r="70" spans="1:13" s="63" customFormat="1" ht="18.95" customHeight="1" x14ac:dyDescent="0.25">
      <c r="A70" s="31" t="s">
        <v>149</v>
      </c>
      <c r="B70" s="24"/>
      <c r="C70" s="43" t="s">
        <v>179</v>
      </c>
      <c r="D70" s="44"/>
      <c r="E70" s="44"/>
      <c r="F70" s="44"/>
      <c r="G70" s="44"/>
      <c r="H70" s="44"/>
      <c r="I70" s="44"/>
      <c r="J70" s="44"/>
      <c r="K70" s="44"/>
      <c r="L70" s="22">
        <v>15.75</v>
      </c>
      <c r="M70" s="23" t="str">
        <f>IF(B70*L70=0," ",B70*L70)</f>
        <v xml:space="preserve"> </v>
      </c>
    </row>
    <row r="71" spans="1:13" s="63" customFormat="1" ht="18.95" customHeight="1" x14ac:dyDescent="0.25">
      <c r="A71" s="18">
        <v>1102</v>
      </c>
      <c r="B71" s="24"/>
      <c r="C71" s="49" t="s">
        <v>193</v>
      </c>
      <c r="D71" s="50"/>
      <c r="E71" s="50"/>
      <c r="F71" s="50"/>
      <c r="G71" s="50"/>
      <c r="H71" s="50"/>
      <c r="I71" s="50"/>
      <c r="J71" s="50"/>
      <c r="K71" s="47"/>
      <c r="L71" s="22">
        <v>15.75</v>
      </c>
      <c r="M71" s="23" t="str">
        <f t="shared" si="1"/>
        <v xml:space="preserve"> </v>
      </c>
    </row>
    <row r="72" spans="1:13" s="63" customFormat="1" ht="18.95" customHeight="1" x14ac:dyDescent="0.25">
      <c r="A72" s="18">
        <v>1107</v>
      </c>
      <c r="B72" s="24"/>
      <c r="C72" s="19" t="s">
        <v>85</v>
      </c>
      <c r="D72" s="20"/>
      <c r="E72" s="20"/>
      <c r="F72" s="26" t="s">
        <v>96</v>
      </c>
      <c r="G72" s="20"/>
      <c r="H72" s="20"/>
      <c r="I72" s="20"/>
      <c r="J72" s="20"/>
      <c r="K72" s="21"/>
      <c r="L72" s="22">
        <v>38.799999999999997</v>
      </c>
      <c r="M72" s="23" t="str">
        <f t="shared" si="1"/>
        <v xml:space="preserve"> </v>
      </c>
    </row>
    <row r="73" spans="1:13" s="63" customFormat="1" ht="18.95" customHeight="1" x14ac:dyDescent="0.25">
      <c r="A73" s="18">
        <v>1112</v>
      </c>
      <c r="B73" s="24"/>
      <c r="C73" s="19" t="s">
        <v>194</v>
      </c>
      <c r="D73" s="20"/>
      <c r="E73" s="20"/>
      <c r="F73" s="20"/>
      <c r="G73" s="20"/>
      <c r="H73" s="20"/>
      <c r="I73" s="20"/>
      <c r="J73" s="20"/>
      <c r="K73" s="21"/>
      <c r="L73" s="22">
        <v>13.45</v>
      </c>
      <c r="M73" s="23" t="str">
        <f t="shared" si="1"/>
        <v xml:space="preserve"> </v>
      </c>
    </row>
    <row r="74" spans="1:13" s="63" customFormat="1" ht="18.95" customHeight="1" x14ac:dyDescent="0.25">
      <c r="A74" s="18">
        <v>1114</v>
      </c>
      <c r="B74" s="24"/>
      <c r="C74" s="19" t="s">
        <v>95</v>
      </c>
      <c r="D74" s="20"/>
      <c r="E74" s="20"/>
      <c r="F74" s="20"/>
      <c r="G74" s="20"/>
      <c r="H74" s="20"/>
      <c r="I74" s="20"/>
      <c r="J74" s="20"/>
      <c r="K74" s="21"/>
      <c r="L74" s="22">
        <v>26</v>
      </c>
      <c r="M74" s="23" t="str">
        <f t="shared" si="1"/>
        <v xml:space="preserve"> </v>
      </c>
    </row>
    <row r="75" spans="1:13" s="63" customFormat="1" ht="18.95" customHeight="1" x14ac:dyDescent="0.25">
      <c r="A75" s="18">
        <v>1120</v>
      </c>
      <c r="B75" s="24"/>
      <c r="C75" s="19" t="s">
        <v>219</v>
      </c>
      <c r="D75" s="20"/>
      <c r="E75" s="20"/>
      <c r="F75" s="20"/>
      <c r="G75" s="20"/>
      <c r="H75" s="20"/>
      <c r="I75" s="20"/>
      <c r="J75" s="20"/>
      <c r="K75" s="21"/>
      <c r="L75" s="22">
        <v>46.4</v>
      </c>
      <c r="M75" s="23" t="str">
        <f t="shared" si="1"/>
        <v xml:space="preserve"> </v>
      </c>
    </row>
    <row r="76" spans="1:13" s="63" customFormat="1" ht="18.95" customHeight="1" x14ac:dyDescent="0.25">
      <c r="A76" s="18">
        <v>1121</v>
      </c>
      <c r="B76" s="24"/>
      <c r="C76" s="19" t="s">
        <v>123</v>
      </c>
      <c r="D76" s="20"/>
      <c r="E76" s="20"/>
      <c r="F76" s="20"/>
      <c r="G76" s="20"/>
      <c r="H76" s="20"/>
      <c r="I76" s="20"/>
      <c r="J76" s="20"/>
      <c r="K76" s="21"/>
      <c r="L76" s="22">
        <v>17.7</v>
      </c>
      <c r="M76" s="23" t="str">
        <f t="shared" si="1"/>
        <v xml:space="preserve"> </v>
      </c>
    </row>
    <row r="77" spans="1:13" s="63" customFormat="1" ht="18.95" customHeight="1" x14ac:dyDescent="0.25">
      <c r="A77" s="18">
        <v>1130</v>
      </c>
      <c r="B77" s="24"/>
      <c r="C77" s="19" t="s">
        <v>195</v>
      </c>
      <c r="D77" s="20"/>
      <c r="E77" s="20"/>
      <c r="F77" s="20"/>
      <c r="G77" s="20"/>
      <c r="H77" s="20"/>
      <c r="I77" s="20"/>
      <c r="J77" s="20"/>
      <c r="K77" s="21"/>
      <c r="L77" s="22">
        <v>12.3</v>
      </c>
      <c r="M77" s="23" t="str">
        <f t="shared" si="1"/>
        <v xml:space="preserve"> </v>
      </c>
    </row>
    <row r="78" spans="1:13" s="63" customFormat="1" ht="18.95" customHeight="1" x14ac:dyDescent="0.25">
      <c r="A78" s="28">
        <v>1131</v>
      </c>
      <c r="B78" s="24"/>
      <c r="C78" s="19" t="s">
        <v>55</v>
      </c>
      <c r="D78" s="20"/>
      <c r="E78" s="20"/>
      <c r="F78" s="20"/>
      <c r="G78" s="20"/>
      <c r="H78" s="20"/>
      <c r="I78" s="20"/>
      <c r="J78" s="20"/>
      <c r="K78" s="21"/>
      <c r="L78" s="22">
        <v>31.2</v>
      </c>
      <c r="M78" s="23" t="str">
        <f t="shared" si="1"/>
        <v xml:space="preserve"> </v>
      </c>
    </row>
    <row r="79" spans="1:13" s="63" customFormat="1" ht="18.95" customHeight="1" x14ac:dyDescent="0.25">
      <c r="A79" s="18">
        <v>1140</v>
      </c>
      <c r="B79" s="24"/>
      <c r="C79" s="19" t="s">
        <v>196</v>
      </c>
      <c r="D79" s="20"/>
      <c r="E79" s="20"/>
      <c r="F79" s="20"/>
      <c r="G79" s="20"/>
      <c r="H79" s="20"/>
      <c r="I79" s="20"/>
      <c r="J79" s="20"/>
      <c r="K79" s="21"/>
      <c r="L79" s="22">
        <v>13.45</v>
      </c>
      <c r="M79" s="23" t="str">
        <f t="shared" si="1"/>
        <v xml:space="preserve"> </v>
      </c>
    </row>
    <row r="80" spans="1:13" s="63" customFormat="1" ht="18.95" customHeight="1" x14ac:dyDescent="0.25">
      <c r="A80" s="18">
        <v>1143</v>
      </c>
      <c r="B80" s="24"/>
      <c r="C80" s="19" t="s">
        <v>197</v>
      </c>
      <c r="D80" s="20"/>
      <c r="E80" s="20"/>
      <c r="F80" s="20"/>
      <c r="G80" s="20"/>
      <c r="H80" s="20"/>
      <c r="I80" s="20"/>
      <c r="J80" s="20"/>
      <c r="K80" s="21"/>
      <c r="L80" s="22">
        <v>13.45</v>
      </c>
      <c r="M80" s="23" t="str">
        <f t="shared" si="1"/>
        <v xml:space="preserve"> </v>
      </c>
    </row>
    <row r="81" spans="1:20" s="63" customFormat="1" ht="18.95" customHeight="1" x14ac:dyDescent="0.25">
      <c r="A81" s="18">
        <v>1150</v>
      </c>
      <c r="B81" s="24"/>
      <c r="C81" s="19" t="s">
        <v>198</v>
      </c>
      <c r="D81" s="20"/>
      <c r="E81" s="20"/>
      <c r="F81" s="20"/>
      <c r="G81" s="20"/>
      <c r="H81" s="20"/>
      <c r="I81" s="20"/>
      <c r="J81" s="20"/>
      <c r="K81" s="21"/>
      <c r="L81" s="33">
        <v>14.6</v>
      </c>
      <c r="M81" s="23" t="str">
        <f t="shared" si="1"/>
        <v xml:space="preserve"> </v>
      </c>
    </row>
    <row r="82" spans="1:20" s="63" customFormat="1" ht="18.95" customHeight="1" x14ac:dyDescent="0.25">
      <c r="A82" s="18">
        <v>1151</v>
      </c>
      <c r="B82" s="24"/>
      <c r="C82" s="19" t="s">
        <v>199</v>
      </c>
      <c r="D82" s="20"/>
      <c r="E82" s="20"/>
      <c r="F82" s="20"/>
      <c r="G82" s="20"/>
      <c r="H82" s="20"/>
      <c r="I82" s="20"/>
      <c r="J82" s="20"/>
      <c r="K82" s="21"/>
      <c r="L82" s="33">
        <v>14.6</v>
      </c>
      <c r="M82" s="23" t="str">
        <f t="shared" si="1"/>
        <v xml:space="preserve"> </v>
      </c>
    </row>
    <row r="83" spans="1:20" s="63" customFormat="1" ht="18.95" customHeight="1" x14ac:dyDescent="0.25">
      <c r="A83" s="18">
        <v>1201</v>
      </c>
      <c r="B83" s="24"/>
      <c r="C83" s="179" t="s">
        <v>200</v>
      </c>
      <c r="D83" s="179"/>
      <c r="E83" s="179"/>
      <c r="F83" s="179"/>
      <c r="G83" s="179"/>
      <c r="H83" s="179"/>
      <c r="I83" s="179"/>
      <c r="J83" s="179"/>
      <c r="K83" s="179"/>
      <c r="L83" s="22">
        <v>16.399999999999999</v>
      </c>
      <c r="M83" s="23" t="str">
        <f t="shared" si="1"/>
        <v xml:space="preserve"> </v>
      </c>
    </row>
    <row r="84" spans="1:20" s="63" customFormat="1" ht="18.95" customHeight="1" x14ac:dyDescent="0.25">
      <c r="A84" s="18">
        <v>1202</v>
      </c>
      <c r="B84" s="24"/>
      <c r="C84" s="179" t="s">
        <v>165</v>
      </c>
      <c r="D84" s="179"/>
      <c r="E84" s="179"/>
      <c r="F84" s="179"/>
      <c r="G84" s="179"/>
      <c r="H84" s="179"/>
      <c r="I84" s="179"/>
      <c r="J84" s="179"/>
      <c r="K84" s="179"/>
      <c r="L84" s="22">
        <v>16.399999999999999</v>
      </c>
      <c r="M84" s="23" t="str">
        <f t="shared" si="1"/>
        <v xml:space="preserve"> </v>
      </c>
    </row>
    <row r="85" spans="1:20" s="76" customFormat="1" ht="18.95" customHeight="1" x14ac:dyDescent="0.4">
      <c r="A85" s="18">
        <v>1400</v>
      </c>
      <c r="B85" s="24"/>
      <c r="C85" s="19" t="s">
        <v>201</v>
      </c>
      <c r="D85" s="20"/>
      <c r="E85" s="20"/>
      <c r="F85" s="20"/>
      <c r="G85" s="20"/>
      <c r="H85" s="20"/>
      <c r="I85" s="20"/>
      <c r="J85" s="20"/>
      <c r="K85" s="21"/>
      <c r="L85" s="22">
        <v>12.7</v>
      </c>
      <c r="M85" s="23" t="str">
        <f t="shared" si="1"/>
        <v xml:space="preserve"> </v>
      </c>
      <c r="N85" s="77"/>
      <c r="O85" s="63"/>
      <c r="P85" s="63"/>
      <c r="Q85" s="63"/>
      <c r="R85" s="63"/>
      <c r="S85" s="63"/>
      <c r="T85" s="63"/>
    </row>
    <row r="86" spans="1:20" s="63" customFormat="1" ht="18.95" customHeight="1" x14ac:dyDescent="0.25">
      <c r="A86" s="17" t="s">
        <v>24</v>
      </c>
      <c r="B86" s="74" t="s">
        <v>1</v>
      </c>
      <c r="C86" s="56" t="s">
        <v>102</v>
      </c>
      <c r="D86" s="57" t="s">
        <v>103</v>
      </c>
      <c r="E86" s="57"/>
      <c r="F86" s="57"/>
      <c r="G86" s="57"/>
      <c r="H86" s="57"/>
      <c r="I86" s="57"/>
      <c r="J86" s="57"/>
      <c r="K86" s="58"/>
      <c r="L86" s="17" t="s">
        <v>2</v>
      </c>
      <c r="M86" s="17" t="s">
        <v>3</v>
      </c>
    </row>
    <row r="87" spans="1:20" s="63" customFormat="1" ht="18.95" customHeight="1" x14ac:dyDescent="0.25">
      <c r="A87" s="18">
        <v>9070</v>
      </c>
      <c r="B87" s="24"/>
      <c r="C87" s="19" t="s">
        <v>214</v>
      </c>
      <c r="D87" s="20"/>
      <c r="E87" s="20"/>
      <c r="F87" s="20"/>
      <c r="G87" s="20"/>
      <c r="H87" s="20"/>
      <c r="I87" s="20"/>
      <c r="J87" s="20"/>
      <c r="K87" s="21"/>
      <c r="L87" s="22">
        <v>15.5</v>
      </c>
      <c r="M87" s="23" t="str">
        <f t="shared" ref="M87:M103" si="2">IF(B87*L87=0," ",B87*L87)</f>
        <v xml:space="preserve"> </v>
      </c>
    </row>
    <row r="88" spans="1:20" s="63" customFormat="1" ht="18.95" customHeight="1" x14ac:dyDescent="0.25">
      <c r="A88" s="18">
        <v>9071</v>
      </c>
      <c r="B88" s="24"/>
      <c r="C88" s="19" t="s">
        <v>71</v>
      </c>
      <c r="D88" s="20"/>
      <c r="E88" s="20"/>
      <c r="F88" s="20"/>
      <c r="G88" s="20"/>
      <c r="H88" s="20"/>
      <c r="I88" s="20"/>
      <c r="J88" s="20"/>
      <c r="K88" s="21"/>
      <c r="L88" s="22">
        <v>2.2999999999999998</v>
      </c>
      <c r="M88" s="23" t="str">
        <f t="shared" si="2"/>
        <v xml:space="preserve"> </v>
      </c>
    </row>
    <row r="89" spans="1:20" s="63" customFormat="1" ht="18.95" customHeight="1" x14ac:dyDescent="0.25">
      <c r="A89" s="18">
        <v>9072</v>
      </c>
      <c r="B89" s="24"/>
      <c r="C89" s="19" t="s">
        <v>72</v>
      </c>
      <c r="D89" s="20"/>
      <c r="E89" s="20"/>
      <c r="F89" s="20"/>
      <c r="G89" s="20"/>
      <c r="H89" s="20"/>
      <c r="I89" s="20"/>
      <c r="J89" s="20"/>
      <c r="K89" s="21"/>
      <c r="L89" s="22">
        <v>2.2999999999999998</v>
      </c>
      <c r="M89" s="23" t="str">
        <f t="shared" si="2"/>
        <v xml:space="preserve"> </v>
      </c>
    </row>
    <row r="90" spans="1:20" s="63" customFormat="1" ht="18.95" customHeight="1" x14ac:dyDescent="0.25">
      <c r="A90" s="18">
        <v>9073</v>
      </c>
      <c r="B90" s="24"/>
      <c r="C90" s="19" t="s">
        <v>73</v>
      </c>
      <c r="D90" s="20"/>
      <c r="E90" s="20"/>
      <c r="F90" s="20"/>
      <c r="G90" s="20"/>
      <c r="H90" s="20"/>
      <c r="I90" s="20"/>
      <c r="J90" s="20"/>
      <c r="K90" s="21"/>
      <c r="L90" s="22">
        <v>4.95</v>
      </c>
      <c r="M90" s="23" t="str">
        <f t="shared" si="2"/>
        <v xml:space="preserve"> </v>
      </c>
    </row>
    <row r="91" spans="1:20" s="63" customFormat="1" ht="18.95" customHeight="1" x14ac:dyDescent="0.25">
      <c r="A91" s="18">
        <v>9074</v>
      </c>
      <c r="B91" s="24"/>
      <c r="C91" s="19" t="s">
        <v>74</v>
      </c>
      <c r="D91" s="20"/>
      <c r="E91" s="20"/>
      <c r="F91" s="20"/>
      <c r="G91" s="20"/>
      <c r="H91" s="20"/>
      <c r="I91" s="20"/>
      <c r="J91" s="20"/>
      <c r="K91" s="21"/>
      <c r="L91" s="22">
        <v>4.95</v>
      </c>
      <c r="M91" s="23" t="str">
        <f t="shared" si="2"/>
        <v xml:space="preserve"> </v>
      </c>
    </row>
    <row r="92" spans="1:20" s="63" customFormat="1" ht="18.95" customHeight="1" x14ac:dyDescent="0.25">
      <c r="A92" s="18">
        <v>9075</v>
      </c>
      <c r="B92" s="24"/>
      <c r="C92" s="19" t="s">
        <v>75</v>
      </c>
      <c r="D92" s="20"/>
      <c r="E92" s="20"/>
      <c r="F92" s="20"/>
      <c r="G92" s="20"/>
      <c r="H92" s="20"/>
      <c r="I92" s="20"/>
      <c r="J92" s="20"/>
      <c r="K92" s="21"/>
      <c r="L92" s="22">
        <v>2.2999999999999998</v>
      </c>
      <c r="M92" s="23" t="str">
        <f t="shared" si="2"/>
        <v xml:space="preserve"> </v>
      </c>
    </row>
    <row r="93" spans="1:20" s="63" customFormat="1" ht="18.95" customHeight="1" x14ac:dyDescent="0.25">
      <c r="A93" s="18">
        <v>9076</v>
      </c>
      <c r="B93" s="24"/>
      <c r="C93" s="19" t="s">
        <v>76</v>
      </c>
      <c r="D93" s="20"/>
      <c r="E93" s="20"/>
      <c r="F93" s="20"/>
      <c r="G93" s="20"/>
      <c r="H93" s="20"/>
      <c r="I93" s="20"/>
      <c r="J93" s="20"/>
      <c r="K93" s="21"/>
      <c r="L93" s="22">
        <v>2.2999999999999998</v>
      </c>
      <c r="M93" s="23" t="str">
        <f t="shared" si="2"/>
        <v xml:space="preserve"> </v>
      </c>
    </row>
    <row r="94" spans="1:20" s="63" customFormat="1" ht="18.95" customHeight="1" x14ac:dyDescent="0.25">
      <c r="A94" s="18">
        <v>9077</v>
      </c>
      <c r="B94" s="24"/>
      <c r="C94" s="19" t="s">
        <v>80</v>
      </c>
      <c r="D94" s="20"/>
      <c r="E94" s="20"/>
      <c r="F94" s="20"/>
      <c r="G94" s="20"/>
      <c r="H94" s="20"/>
      <c r="I94" s="20"/>
      <c r="J94" s="20"/>
      <c r="K94" s="21"/>
      <c r="L94" s="22">
        <v>4.95</v>
      </c>
      <c r="M94" s="23" t="str">
        <f>IF(B94*L94=0," ",B94*L94)</f>
        <v xml:space="preserve"> </v>
      </c>
    </row>
    <row r="95" spans="1:20" s="63" customFormat="1" ht="18.95" customHeight="1" x14ac:dyDescent="0.25">
      <c r="A95" s="18">
        <v>9078</v>
      </c>
      <c r="B95" s="24"/>
      <c r="C95" s="19" t="s">
        <v>213</v>
      </c>
      <c r="D95" s="20"/>
      <c r="E95" s="20"/>
      <c r="F95" s="20"/>
      <c r="G95" s="20"/>
      <c r="H95" s="20"/>
      <c r="I95" s="20"/>
      <c r="J95" s="20"/>
      <c r="K95" s="21"/>
      <c r="L95" s="22">
        <v>2.2999999999999998</v>
      </c>
      <c r="M95" s="23" t="str">
        <f t="shared" si="2"/>
        <v xml:space="preserve"> </v>
      </c>
    </row>
    <row r="96" spans="1:20" s="63" customFormat="1" ht="18.95" customHeight="1" x14ac:dyDescent="0.25">
      <c r="A96" s="90" t="s">
        <v>108</v>
      </c>
      <c r="B96" s="24"/>
      <c r="C96" s="19" t="s">
        <v>116</v>
      </c>
      <c r="D96" s="19"/>
      <c r="E96" s="19"/>
      <c r="F96" s="19"/>
      <c r="G96" s="19"/>
      <c r="H96" s="19"/>
      <c r="I96" s="20"/>
      <c r="J96" s="20"/>
      <c r="K96" s="20"/>
      <c r="L96" s="22">
        <v>47.1</v>
      </c>
      <c r="M96" s="23" t="str">
        <f t="shared" si="2"/>
        <v xml:space="preserve"> </v>
      </c>
    </row>
    <row r="97" spans="1:13" s="63" customFormat="1" ht="18.95" customHeight="1" x14ac:dyDescent="0.25">
      <c r="A97" s="90" t="s">
        <v>109</v>
      </c>
      <c r="B97" s="24"/>
      <c r="C97" s="19" t="s">
        <v>117</v>
      </c>
      <c r="D97" s="94"/>
      <c r="E97" s="94"/>
      <c r="F97" s="94"/>
      <c r="G97" s="94"/>
      <c r="H97" s="94"/>
      <c r="I97" s="98"/>
      <c r="J97" s="94"/>
      <c r="K97" s="99"/>
      <c r="L97" s="22">
        <v>47.1</v>
      </c>
      <c r="M97" s="23" t="str">
        <f t="shared" si="2"/>
        <v xml:space="preserve"> </v>
      </c>
    </row>
    <row r="98" spans="1:13" s="63" customFormat="1" ht="18.95" customHeight="1" x14ac:dyDescent="0.25">
      <c r="A98" s="90" t="s">
        <v>110</v>
      </c>
      <c r="B98" s="24"/>
      <c r="C98" s="19" t="s">
        <v>118</v>
      </c>
      <c r="D98" s="94"/>
      <c r="E98" s="94"/>
      <c r="F98" s="94"/>
      <c r="G98" s="94"/>
      <c r="H98" s="94"/>
      <c r="I98" s="94"/>
      <c r="J98" s="94"/>
      <c r="K98" s="95"/>
      <c r="L98" s="22">
        <v>47.1</v>
      </c>
      <c r="M98" s="23" t="str">
        <f t="shared" si="2"/>
        <v xml:space="preserve"> </v>
      </c>
    </row>
    <row r="99" spans="1:13" s="63" customFormat="1" ht="18.95" customHeight="1" x14ac:dyDescent="0.25">
      <c r="A99" s="90" t="s">
        <v>152</v>
      </c>
      <c r="B99" s="24"/>
      <c r="C99" s="19" t="s">
        <v>151</v>
      </c>
      <c r="D99" s="94"/>
      <c r="E99" s="94"/>
      <c r="F99" s="94"/>
      <c r="G99" s="94"/>
      <c r="H99" s="94"/>
      <c r="I99" s="100"/>
      <c r="J99" s="100"/>
      <c r="K99" s="95"/>
      <c r="L99" s="22">
        <v>35</v>
      </c>
      <c r="M99" s="23" t="str">
        <f t="shared" si="2"/>
        <v xml:space="preserve"> </v>
      </c>
    </row>
    <row r="100" spans="1:13" s="63" customFormat="1" ht="18.95" customHeight="1" x14ac:dyDescent="0.25">
      <c r="A100" s="90" t="s">
        <v>113</v>
      </c>
      <c r="B100" s="24"/>
      <c r="C100" s="19" t="s">
        <v>119</v>
      </c>
      <c r="D100" s="19"/>
      <c r="E100" s="19"/>
      <c r="F100" s="19"/>
      <c r="G100" s="19"/>
      <c r="H100" s="19"/>
      <c r="I100" s="97"/>
      <c r="J100" s="20"/>
      <c r="K100" s="97"/>
      <c r="L100" s="22">
        <v>35</v>
      </c>
      <c r="M100" s="23" t="str">
        <f t="shared" si="2"/>
        <v xml:space="preserve"> </v>
      </c>
    </row>
    <row r="101" spans="1:13" s="63" customFormat="1" ht="18.95" customHeight="1" x14ac:dyDescent="0.25">
      <c r="A101" s="90" t="s">
        <v>114</v>
      </c>
      <c r="B101" s="24"/>
      <c r="C101" s="167" t="s">
        <v>120</v>
      </c>
      <c r="D101" s="168"/>
      <c r="E101" s="168"/>
      <c r="F101" s="168"/>
      <c r="G101" s="168"/>
      <c r="H101" s="168"/>
      <c r="I101" s="168"/>
      <c r="J101" s="50"/>
      <c r="K101" s="20"/>
      <c r="L101" s="22">
        <v>35</v>
      </c>
      <c r="M101" s="23" t="str">
        <f t="shared" si="2"/>
        <v xml:space="preserve"> </v>
      </c>
    </row>
    <row r="102" spans="1:13" s="63" customFormat="1" ht="18.95" customHeight="1" x14ac:dyDescent="0.25">
      <c r="A102" s="90">
        <v>9085</v>
      </c>
      <c r="B102" s="24"/>
      <c r="C102" s="19" t="s">
        <v>115</v>
      </c>
      <c r="D102" s="20"/>
      <c r="E102" s="20"/>
      <c r="F102" s="20"/>
      <c r="G102" s="20"/>
      <c r="H102" s="19"/>
      <c r="I102" s="19"/>
      <c r="J102" s="20"/>
      <c r="K102" s="99"/>
      <c r="L102" s="22">
        <v>43.7</v>
      </c>
      <c r="M102" s="23" t="str">
        <f t="shared" si="2"/>
        <v xml:space="preserve"> </v>
      </c>
    </row>
    <row r="103" spans="1:13" s="63" customFormat="1" ht="18.95" customHeight="1" x14ac:dyDescent="0.25">
      <c r="A103" s="90">
        <v>9086</v>
      </c>
      <c r="B103" s="24"/>
      <c r="C103" s="19" t="s">
        <v>121</v>
      </c>
      <c r="D103" s="94"/>
      <c r="E103" s="94"/>
      <c r="F103" s="94"/>
      <c r="G103" s="94"/>
      <c r="H103" s="94"/>
      <c r="I103" s="94"/>
      <c r="J103" s="94"/>
      <c r="K103" s="95"/>
      <c r="L103" s="22">
        <v>31.55</v>
      </c>
      <c r="M103" s="23" t="str">
        <f t="shared" si="2"/>
        <v xml:space="preserve"> </v>
      </c>
    </row>
    <row r="104" spans="1:13" s="63" customFormat="1" ht="18.95" customHeight="1" x14ac:dyDescent="0.25">
      <c r="A104" s="18">
        <v>9130</v>
      </c>
      <c r="B104" s="24"/>
      <c r="C104" s="19" t="s">
        <v>84</v>
      </c>
      <c r="D104" s="20"/>
      <c r="E104" s="20"/>
      <c r="F104" s="20"/>
      <c r="G104" s="20"/>
      <c r="H104" s="20"/>
      <c r="I104" s="97"/>
      <c r="J104" s="20"/>
      <c r="K104" s="93"/>
      <c r="L104" s="22">
        <v>6.9</v>
      </c>
      <c r="M104" s="23" t="str">
        <f>IF(B104*L104=0," ",B104*L104)</f>
        <v xml:space="preserve"> </v>
      </c>
    </row>
    <row r="105" spans="1:13" s="63" customFormat="1" ht="18.95" customHeight="1" x14ac:dyDescent="0.25">
      <c r="A105" s="17" t="s">
        <v>24</v>
      </c>
      <c r="B105" s="74" t="s">
        <v>1</v>
      </c>
      <c r="C105" s="56" t="s">
        <v>12</v>
      </c>
      <c r="D105" s="57"/>
      <c r="E105" s="57"/>
      <c r="F105" s="57"/>
      <c r="G105" s="57"/>
      <c r="H105" s="57"/>
      <c r="I105" s="57"/>
      <c r="J105" s="57"/>
      <c r="K105" s="58"/>
      <c r="L105" s="17" t="s">
        <v>2</v>
      </c>
      <c r="M105" s="17" t="s">
        <v>3</v>
      </c>
    </row>
    <row r="106" spans="1:13" s="63" customFormat="1" ht="18.95" customHeight="1" x14ac:dyDescent="0.25">
      <c r="A106" s="18">
        <v>2101</v>
      </c>
      <c r="B106" s="24"/>
      <c r="C106" s="19" t="s">
        <v>57</v>
      </c>
      <c r="D106" s="20"/>
      <c r="E106" s="20"/>
      <c r="F106" s="20"/>
      <c r="G106" s="20"/>
      <c r="H106" s="20"/>
      <c r="I106" s="20"/>
      <c r="J106" s="20"/>
      <c r="K106" s="21"/>
      <c r="L106" s="23">
        <v>14.45</v>
      </c>
      <c r="M106" s="23" t="str">
        <f t="shared" ref="M106:M124" si="3">IF(B106*L106=0," ",B106*L106)</f>
        <v xml:space="preserve"> </v>
      </c>
    </row>
    <row r="107" spans="1:13" s="63" customFormat="1" ht="18.95" customHeight="1" x14ac:dyDescent="0.25">
      <c r="A107" s="18" t="s">
        <v>97</v>
      </c>
      <c r="B107" s="24"/>
      <c r="C107" s="19" t="s">
        <v>127</v>
      </c>
      <c r="D107" s="20"/>
      <c r="E107" s="20"/>
      <c r="F107" s="20"/>
      <c r="G107" s="20"/>
      <c r="H107" s="20"/>
      <c r="I107" s="20"/>
      <c r="J107" s="20"/>
      <c r="K107" s="21"/>
      <c r="L107" s="23">
        <v>0.9</v>
      </c>
      <c r="M107" s="23" t="str">
        <f t="shared" si="3"/>
        <v xml:space="preserve"> </v>
      </c>
    </row>
    <row r="108" spans="1:13" s="63" customFormat="1" ht="18.95" customHeight="1" x14ac:dyDescent="0.25">
      <c r="A108" s="18">
        <v>2102</v>
      </c>
      <c r="B108" s="24"/>
      <c r="C108" s="19" t="s">
        <v>58</v>
      </c>
      <c r="D108" s="20"/>
      <c r="E108" s="20"/>
      <c r="F108" s="20"/>
      <c r="G108" s="20"/>
      <c r="H108" s="20"/>
      <c r="I108" s="20"/>
      <c r="J108" s="20"/>
      <c r="K108" s="21"/>
      <c r="L108" s="23">
        <v>14.7</v>
      </c>
      <c r="M108" s="23" t="str">
        <f t="shared" si="3"/>
        <v xml:space="preserve"> </v>
      </c>
    </row>
    <row r="109" spans="1:13" s="63" customFormat="1" ht="18.95" customHeight="1" x14ac:dyDescent="0.25">
      <c r="A109" s="18" t="s">
        <v>98</v>
      </c>
      <c r="B109" s="24"/>
      <c r="C109" s="19" t="s">
        <v>128</v>
      </c>
      <c r="D109" s="20"/>
      <c r="E109" s="20"/>
      <c r="F109" s="20"/>
      <c r="G109" s="20"/>
      <c r="H109" s="20"/>
      <c r="I109" s="20"/>
      <c r="J109" s="20"/>
      <c r="K109" s="21"/>
      <c r="L109" s="23">
        <v>2.6</v>
      </c>
      <c r="M109" s="23" t="str">
        <f t="shared" si="3"/>
        <v xml:space="preserve"> </v>
      </c>
    </row>
    <row r="110" spans="1:13" s="63" customFormat="1" ht="18.95" customHeight="1" x14ac:dyDescent="0.25">
      <c r="A110" s="18">
        <v>2104</v>
      </c>
      <c r="B110" s="24"/>
      <c r="C110" s="25" t="s">
        <v>131</v>
      </c>
      <c r="D110" s="26"/>
      <c r="E110" s="26"/>
      <c r="F110" s="26"/>
      <c r="G110" s="26"/>
      <c r="H110" s="26"/>
      <c r="I110" s="26"/>
      <c r="J110" s="26"/>
      <c r="K110" s="27"/>
      <c r="L110" s="22">
        <v>6.4</v>
      </c>
      <c r="M110" s="23" t="str">
        <f t="shared" si="3"/>
        <v xml:space="preserve"> </v>
      </c>
    </row>
    <row r="111" spans="1:13" s="63" customFormat="1" ht="18.95" customHeight="1" x14ac:dyDescent="0.25">
      <c r="A111" s="18">
        <v>2105</v>
      </c>
      <c r="B111" s="24"/>
      <c r="C111" s="19" t="s">
        <v>104</v>
      </c>
      <c r="D111" s="20"/>
      <c r="E111" s="20"/>
      <c r="F111" s="20"/>
      <c r="G111" s="20"/>
      <c r="H111" s="20"/>
      <c r="I111" s="20"/>
      <c r="J111" s="20"/>
      <c r="K111" s="21"/>
      <c r="L111" s="22">
        <v>4.0999999999999996</v>
      </c>
      <c r="M111" s="23" t="str">
        <f t="shared" si="3"/>
        <v xml:space="preserve"> </v>
      </c>
    </row>
    <row r="112" spans="1:13" s="63" customFormat="1" ht="18.95" customHeight="1" x14ac:dyDescent="0.25">
      <c r="A112" s="18">
        <v>2106</v>
      </c>
      <c r="B112" s="24"/>
      <c r="C112" s="19" t="s">
        <v>13</v>
      </c>
      <c r="D112" s="20"/>
      <c r="E112" s="20"/>
      <c r="F112" s="20"/>
      <c r="G112" s="20"/>
      <c r="H112" s="20"/>
      <c r="I112" s="20"/>
      <c r="J112" s="20"/>
      <c r="K112" s="21"/>
      <c r="L112" s="22">
        <v>3.15</v>
      </c>
      <c r="M112" s="23" t="str">
        <f t="shared" si="3"/>
        <v xml:space="preserve"> </v>
      </c>
    </row>
    <row r="113" spans="1:20" s="63" customFormat="1" ht="18.95" customHeight="1" x14ac:dyDescent="0.25">
      <c r="A113" s="18">
        <v>2107</v>
      </c>
      <c r="B113" s="24"/>
      <c r="C113" s="19" t="s">
        <v>14</v>
      </c>
      <c r="D113" s="20"/>
      <c r="E113" s="20"/>
      <c r="F113" s="20"/>
      <c r="G113" s="20"/>
      <c r="H113" s="20"/>
      <c r="I113" s="20"/>
      <c r="J113" s="20"/>
      <c r="K113" s="21"/>
      <c r="L113" s="22">
        <v>5.35</v>
      </c>
      <c r="M113" s="23" t="str">
        <f t="shared" si="3"/>
        <v xml:space="preserve"> </v>
      </c>
    </row>
    <row r="114" spans="1:20" s="63" customFormat="1" ht="18.95" customHeight="1" x14ac:dyDescent="0.25">
      <c r="A114" s="18">
        <v>2111</v>
      </c>
      <c r="B114" s="24"/>
      <c r="C114" s="19" t="s">
        <v>15</v>
      </c>
      <c r="D114" s="20"/>
      <c r="E114" s="20"/>
      <c r="F114" s="20"/>
      <c r="G114" s="20"/>
      <c r="H114" s="20"/>
      <c r="I114" s="20"/>
      <c r="J114" s="20"/>
      <c r="K114" s="21"/>
      <c r="L114" s="22">
        <v>10.55</v>
      </c>
      <c r="M114" s="23" t="str">
        <f t="shared" si="3"/>
        <v xml:space="preserve"> </v>
      </c>
    </row>
    <row r="115" spans="1:20" s="63" customFormat="1" ht="18.95" customHeight="1" x14ac:dyDescent="0.25">
      <c r="A115" s="18">
        <v>2113</v>
      </c>
      <c r="B115" s="24"/>
      <c r="C115" s="19" t="s">
        <v>16</v>
      </c>
      <c r="D115" s="20"/>
      <c r="E115" s="20"/>
      <c r="F115" s="20"/>
      <c r="G115" s="20"/>
      <c r="H115" s="20"/>
      <c r="I115" s="20"/>
      <c r="J115" s="20"/>
      <c r="K115" s="21"/>
      <c r="L115" s="22">
        <v>4.0999999999999996</v>
      </c>
      <c r="M115" s="23" t="str">
        <f t="shared" si="3"/>
        <v xml:space="preserve"> </v>
      </c>
    </row>
    <row r="116" spans="1:20" s="63" customFormat="1" ht="18.95" customHeight="1" x14ac:dyDescent="0.25">
      <c r="A116" s="18">
        <v>2114</v>
      </c>
      <c r="B116" s="24"/>
      <c r="C116" s="19" t="s">
        <v>17</v>
      </c>
      <c r="D116" s="20"/>
      <c r="E116" s="20"/>
      <c r="F116" s="20"/>
      <c r="G116" s="20"/>
      <c r="H116" s="20"/>
      <c r="I116" s="20"/>
      <c r="J116" s="20"/>
      <c r="K116" s="21"/>
      <c r="L116" s="22">
        <v>4.0999999999999996</v>
      </c>
      <c r="M116" s="23" t="str">
        <f t="shared" si="3"/>
        <v xml:space="preserve"> </v>
      </c>
    </row>
    <row r="117" spans="1:20" s="63" customFormat="1" ht="18.95" customHeight="1" x14ac:dyDescent="0.25">
      <c r="A117" s="18">
        <v>2115</v>
      </c>
      <c r="B117" s="24"/>
      <c r="C117" s="19" t="s">
        <v>18</v>
      </c>
      <c r="D117" s="20"/>
      <c r="E117" s="20"/>
      <c r="F117" s="20"/>
      <c r="G117" s="20"/>
      <c r="H117" s="20"/>
      <c r="I117" s="20"/>
      <c r="J117" s="20"/>
      <c r="K117" s="21"/>
      <c r="L117" s="22">
        <v>6.4</v>
      </c>
      <c r="M117" s="23" t="str">
        <f t="shared" si="3"/>
        <v xml:space="preserve"> </v>
      </c>
    </row>
    <row r="118" spans="1:20" s="63" customFormat="1" ht="18.95" customHeight="1" x14ac:dyDescent="0.25">
      <c r="A118" s="18">
        <v>2116</v>
      </c>
      <c r="B118" s="24"/>
      <c r="C118" s="19" t="s">
        <v>129</v>
      </c>
      <c r="D118" s="20"/>
      <c r="E118" s="20"/>
      <c r="F118" s="20"/>
      <c r="G118" s="20"/>
      <c r="H118" s="20"/>
      <c r="I118" s="20"/>
      <c r="J118" s="20"/>
      <c r="K118" s="21"/>
      <c r="L118" s="22">
        <v>3.1</v>
      </c>
      <c r="M118" s="23" t="str">
        <f>IF(B118*L118=0," ",B118*L118)</f>
        <v xml:space="preserve"> </v>
      </c>
    </row>
    <row r="119" spans="1:20" s="63" customFormat="1" ht="18.95" customHeight="1" x14ac:dyDescent="0.25">
      <c r="A119" s="18">
        <v>2117</v>
      </c>
      <c r="B119" s="24"/>
      <c r="C119" s="19" t="s">
        <v>202</v>
      </c>
      <c r="D119" s="20"/>
      <c r="E119" s="20"/>
      <c r="F119" s="20"/>
      <c r="G119" s="20"/>
      <c r="H119" s="20"/>
      <c r="I119" s="20"/>
      <c r="J119" s="20"/>
      <c r="K119" s="21"/>
      <c r="L119" s="22">
        <v>2.6</v>
      </c>
      <c r="M119" s="23" t="str">
        <f t="shared" si="3"/>
        <v xml:space="preserve"> </v>
      </c>
    </row>
    <row r="120" spans="1:20" s="63" customFormat="1" ht="18.95" customHeight="1" x14ac:dyDescent="0.25">
      <c r="A120" s="18">
        <v>2202</v>
      </c>
      <c r="B120" s="24"/>
      <c r="C120" s="19" t="s">
        <v>105</v>
      </c>
      <c r="D120" s="26"/>
      <c r="E120" s="26"/>
      <c r="F120" s="26"/>
      <c r="G120" s="26"/>
      <c r="H120" s="26"/>
      <c r="I120" s="26"/>
      <c r="J120" s="26"/>
      <c r="K120" s="27"/>
      <c r="L120" s="22">
        <v>0.35</v>
      </c>
      <c r="M120" s="23" t="str">
        <f t="shared" si="3"/>
        <v xml:space="preserve"> </v>
      </c>
    </row>
    <row r="121" spans="1:20" s="63" customFormat="1" ht="18.95" customHeight="1" x14ac:dyDescent="0.25">
      <c r="A121" s="18">
        <v>2203</v>
      </c>
      <c r="B121" s="24"/>
      <c r="C121" s="19" t="s">
        <v>106</v>
      </c>
      <c r="D121" s="26"/>
      <c r="E121" s="26"/>
      <c r="F121" s="26"/>
      <c r="G121" s="26"/>
      <c r="H121" s="26"/>
      <c r="I121" s="26"/>
      <c r="J121" s="26"/>
      <c r="K121" s="27"/>
      <c r="L121" s="22">
        <v>0.35</v>
      </c>
      <c r="M121" s="23" t="str">
        <f t="shared" si="3"/>
        <v xml:space="preserve"> </v>
      </c>
    </row>
    <row r="122" spans="1:20" s="63" customFormat="1" ht="18.95" customHeight="1" x14ac:dyDescent="0.25">
      <c r="A122" s="18">
        <v>2204</v>
      </c>
      <c r="B122" s="24"/>
      <c r="C122" s="25" t="s">
        <v>107</v>
      </c>
      <c r="D122" s="26"/>
      <c r="E122" s="26"/>
      <c r="F122" s="26"/>
      <c r="G122" s="26"/>
      <c r="H122" s="26"/>
      <c r="I122" s="26"/>
      <c r="J122" s="26"/>
      <c r="K122" s="27"/>
      <c r="L122" s="22">
        <v>0.35</v>
      </c>
      <c r="M122" s="23" t="str">
        <f t="shared" si="3"/>
        <v xml:space="preserve"> </v>
      </c>
    </row>
    <row r="123" spans="1:20" s="63" customFormat="1" ht="18.95" customHeight="1" x14ac:dyDescent="0.25">
      <c r="A123" s="18">
        <v>2205</v>
      </c>
      <c r="B123" s="24"/>
      <c r="C123" s="25" t="s">
        <v>125</v>
      </c>
      <c r="D123" s="26"/>
      <c r="E123" s="26"/>
      <c r="F123" s="26"/>
      <c r="G123" s="26"/>
      <c r="H123" s="26"/>
      <c r="I123" s="26"/>
      <c r="J123" s="26"/>
      <c r="K123" s="27"/>
      <c r="L123" s="22">
        <v>0.45</v>
      </c>
      <c r="M123" s="23" t="str">
        <f t="shared" si="3"/>
        <v xml:space="preserve"> </v>
      </c>
    </row>
    <row r="124" spans="1:20" s="63" customFormat="1" ht="18.95" customHeight="1" x14ac:dyDescent="0.25">
      <c r="A124" s="18">
        <v>2206</v>
      </c>
      <c r="B124" s="24"/>
      <c r="C124" s="19" t="s">
        <v>126</v>
      </c>
      <c r="D124" s="26"/>
      <c r="E124" s="26"/>
      <c r="F124" s="26"/>
      <c r="G124" s="26"/>
      <c r="H124" s="26"/>
      <c r="I124" s="26"/>
      <c r="J124" s="26"/>
      <c r="K124" s="27"/>
      <c r="L124" s="22">
        <v>0.45</v>
      </c>
      <c r="M124" s="23" t="str">
        <f t="shared" si="3"/>
        <v xml:space="preserve"> </v>
      </c>
    </row>
    <row r="125" spans="1:20" s="63" customFormat="1" ht="18.95" customHeight="1" x14ac:dyDescent="0.25">
      <c r="A125" s="18">
        <v>2207</v>
      </c>
      <c r="B125" s="24"/>
      <c r="C125" s="19" t="s">
        <v>140</v>
      </c>
      <c r="D125" s="26"/>
      <c r="E125" s="26"/>
      <c r="F125" s="26"/>
      <c r="G125" s="26"/>
      <c r="H125" s="26"/>
      <c r="I125" s="26"/>
      <c r="J125" s="26"/>
      <c r="K125" s="27"/>
      <c r="L125" s="22">
        <v>0.45</v>
      </c>
      <c r="M125" s="23" t="str">
        <f>IF(B125*L125=0," ",B125*L125)</f>
        <v xml:space="preserve"> </v>
      </c>
    </row>
    <row r="126" spans="1:20" s="78" customFormat="1" ht="18.95" customHeight="1" thickBot="1" x14ac:dyDescent="0.3">
      <c r="A126" s="11"/>
      <c r="B126" s="79"/>
      <c r="C126" s="34"/>
      <c r="D126" s="34"/>
      <c r="E126" s="34"/>
      <c r="F126" s="34"/>
      <c r="G126" s="11"/>
      <c r="H126" s="11"/>
      <c r="I126" s="11"/>
      <c r="J126" s="52" t="s">
        <v>6</v>
      </c>
      <c r="K126" s="164" t="str">
        <f>IF(SUM(M69:M125)=0," ",SUM(M69:M125))</f>
        <v xml:space="preserve"> </v>
      </c>
      <c r="L126" s="169"/>
      <c r="M126" s="169"/>
      <c r="N126" s="63"/>
      <c r="O126" s="63"/>
      <c r="P126" s="63"/>
      <c r="Q126" s="63"/>
      <c r="R126" s="63"/>
      <c r="S126" s="63"/>
      <c r="T126" s="63"/>
    </row>
    <row r="127" spans="1:20" s="78" customFormat="1" ht="18.95" customHeight="1" x14ac:dyDescent="0.25">
      <c r="A127" s="11"/>
      <c r="B127" s="79"/>
      <c r="C127" s="34"/>
      <c r="D127" s="34"/>
      <c r="E127" s="34"/>
      <c r="F127" s="34"/>
      <c r="G127" s="11"/>
      <c r="H127" s="11"/>
      <c r="I127" s="11"/>
      <c r="J127" s="11"/>
      <c r="K127" s="11"/>
      <c r="L127" s="11"/>
      <c r="M127" s="11"/>
      <c r="N127" s="63"/>
      <c r="O127" s="63"/>
      <c r="P127" s="63"/>
      <c r="Q127" s="63"/>
      <c r="R127" s="63"/>
      <c r="S127" s="63"/>
      <c r="T127" s="63"/>
    </row>
    <row r="128" spans="1:20" s="63" customFormat="1" ht="18.95" customHeight="1" x14ac:dyDescent="0.25">
      <c r="A128" s="17" t="s">
        <v>24</v>
      </c>
      <c r="B128" s="74" t="s">
        <v>1</v>
      </c>
      <c r="C128" s="56" t="s">
        <v>154</v>
      </c>
      <c r="D128" s="57"/>
      <c r="E128" s="57"/>
      <c r="F128" s="57"/>
      <c r="G128" s="57"/>
      <c r="H128" s="57"/>
      <c r="I128" s="57"/>
      <c r="J128" s="57"/>
      <c r="K128" s="58"/>
      <c r="L128" s="17" t="s">
        <v>2</v>
      </c>
      <c r="M128" s="17" t="s">
        <v>3</v>
      </c>
    </row>
    <row r="129" spans="1:13" s="63" customFormat="1" ht="18.95" customHeight="1" x14ac:dyDescent="0.25">
      <c r="A129" s="18">
        <v>3101</v>
      </c>
      <c r="B129" s="24"/>
      <c r="C129" s="19" t="s">
        <v>48</v>
      </c>
      <c r="D129" s="20"/>
      <c r="E129" s="20"/>
      <c r="F129" s="20"/>
      <c r="G129" s="20"/>
      <c r="H129" s="20"/>
      <c r="I129" s="20"/>
      <c r="J129" s="20"/>
      <c r="K129" s="21"/>
      <c r="L129" s="22">
        <v>0.3</v>
      </c>
      <c r="M129" s="23" t="str">
        <f t="shared" ref="M129:M154" si="4">IF(B129*L129=0," ",B129*L129)</f>
        <v xml:space="preserve"> </v>
      </c>
    </row>
    <row r="130" spans="1:13" s="63" customFormat="1" ht="18.95" customHeight="1" x14ac:dyDescent="0.25">
      <c r="A130" s="18">
        <v>3102</v>
      </c>
      <c r="B130" s="24"/>
      <c r="C130" s="19" t="s">
        <v>49</v>
      </c>
      <c r="D130" s="20"/>
      <c r="E130" s="20"/>
      <c r="F130" s="20"/>
      <c r="G130" s="20"/>
      <c r="H130" s="20"/>
      <c r="I130" s="20"/>
      <c r="J130" s="20"/>
      <c r="K130" s="21"/>
      <c r="L130" s="23">
        <v>0.45</v>
      </c>
      <c r="M130" s="23" t="str">
        <f t="shared" si="4"/>
        <v xml:space="preserve"> </v>
      </c>
    </row>
    <row r="131" spans="1:13" s="63" customFormat="1" ht="18.95" customHeight="1" x14ac:dyDescent="0.25">
      <c r="A131" s="18">
        <v>3105</v>
      </c>
      <c r="B131" s="24"/>
      <c r="C131" s="19" t="s">
        <v>50</v>
      </c>
      <c r="D131" s="20"/>
      <c r="E131" s="20"/>
      <c r="F131" s="20"/>
      <c r="G131" s="20"/>
      <c r="H131" s="20"/>
      <c r="I131" s="20"/>
      <c r="J131" s="20"/>
      <c r="K131" s="21"/>
      <c r="L131" s="22">
        <v>0.3</v>
      </c>
      <c r="M131" s="23" t="str">
        <f t="shared" si="4"/>
        <v xml:space="preserve"> </v>
      </c>
    </row>
    <row r="132" spans="1:13" s="63" customFormat="1" ht="18.95" customHeight="1" x14ac:dyDescent="0.25">
      <c r="A132" s="18">
        <v>3106</v>
      </c>
      <c r="B132" s="24"/>
      <c r="C132" s="19" t="s">
        <v>51</v>
      </c>
      <c r="D132" s="20"/>
      <c r="E132" s="20"/>
      <c r="F132" s="20"/>
      <c r="G132" s="20"/>
      <c r="H132" s="20"/>
      <c r="I132" s="20"/>
      <c r="J132" s="20"/>
      <c r="K132" s="21"/>
      <c r="L132" s="22">
        <v>0.3</v>
      </c>
      <c r="M132" s="23" t="str">
        <f t="shared" si="4"/>
        <v xml:space="preserve"> </v>
      </c>
    </row>
    <row r="133" spans="1:13" s="63" customFormat="1" ht="18.95" customHeight="1" x14ac:dyDescent="0.25">
      <c r="A133" s="18">
        <v>3107</v>
      </c>
      <c r="B133" s="24"/>
      <c r="C133" s="19" t="s">
        <v>52</v>
      </c>
      <c r="D133" s="20"/>
      <c r="E133" s="20"/>
      <c r="F133" s="20"/>
      <c r="G133" s="20"/>
      <c r="H133" s="20"/>
      <c r="I133" s="20"/>
      <c r="J133" s="20"/>
      <c r="K133" s="21"/>
      <c r="L133" s="22">
        <v>0.3</v>
      </c>
      <c r="M133" s="23" t="str">
        <f t="shared" si="4"/>
        <v xml:space="preserve"> </v>
      </c>
    </row>
    <row r="134" spans="1:13" s="63" customFormat="1" ht="18.95" customHeight="1" x14ac:dyDescent="0.25">
      <c r="A134" s="18">
        <v>3108</v>
      </c>
      <c r="B134" s="24"/>
      <c r="C134" s="19" t="s">
        <v>47</v>
      </c>
      <c r="D134" s="20"/>
      <c r="E134" s="20"/>
      <c r="F134" s="20"/>
      <c r="G134" s="20"/>
      <c r="H134" s="20"/>
      <c r="I134" s="20"/>
      <c r="J134" s="20"/>
      <c r="K134" s="21"/>
      <c r="L134" s="22">
        <v>0.3</v>
      </c>
      <c r="M134" s="23" t="str">
        <f t="shared" si="4"/>
        <v xml:space="preserve"> </v>
      </c>
    </row>
    <row r="135" spans="1:13" s="63" customFormat="1" ht="18.95" customHeight="1" x14ac:dyDescent="0.25">
      <c r="A135" s="18">
        <v>3109</v>
      </c>
      <c r="B135" s="24"/>
      <c r="C135" s="19" t="s">
        <v>46</v>
      </c>
      <c r="D135" s="20"/>
      <c r="E135" s="20"/>
      <c r="F135" s="20"/>
      <c r="G135" s="20"/>
      <c r="H135" s="20"/>
      <c r="I135" s="20"/>
      <c r="J135" s="20"/>
      <c r="K135" s="21"/>
      <c r="L135" s="22">
        <v>0.3</v>
      </c>
      <c r="M135" s="23" t="str">
        <f t="shared" si="4"/>
        <v xml:space="preserve"> </v>
      </c>
    </row>
    <row r="136" spans="1:13" s="63" customFormat="1" ht="18.95" customHeight="1" x14ac:dyDescent="0.25">
      <c r="A136" s="18">
        <v>3110</v>
      </c>
      <c r="B136" s="24"/>
      <c r="C136" s="19" t="s">
        <v>44</v>
      </c>
      <c r="D136" s="20"/>
      <c r="E136" s="20"/>
      <c r="F136" s="20"/>
      <c r="G136" s="20"/>
      <c r="H136" s="20"/>
      <c r="I136" s="20"/>
      <c r="J136" s="20"/>
      <c r="K136" s="21"/>
      <c r="L136" s="22">
        <v>1.1499999999999999</v>
      </c>
      <c r="M136" s="23" t="str">
        <f t="shared" si="4"/>
        <v xml:space="preserve"> </v>
      </c>
    </row>
    <row r="137" spans="1:13" s="63" customFormat="1" ht="18.95" customHeight="1" x14ac:dyDescent="0.25">
      <c r="A137" s="18">
        <v>3111</v>
      </c>
      <c r="B137" s="24"/>
      <c r="C137" s="19" t="s">
        <v>32</v>
      </c>
      <c r="D137" s="20"/>
      <c r="E137" s="20"/>
      <c r="F137" s="20"/>
      <c r="G137" s="20"/>
      <c r="H137" s="20"/>
      <c r="I137" s="20"/>
      <c r="J137" s="20"/>
      <c r="K137" s="21"/>
      <c r="L137" s="22">
        <v>0.3</v>
      </c>
      <c r="M137" s="23" t="str">
        <f t="shared" si="4"/>
        <v xml:space="preserve"> </v>
      </c>
    </row>
    <row r="138" spans="1:13" s="63" customFormat="1" ht="18.95" customHeight="1" x14ac:dyDescent="0.25">
      <c r="A138" s="18">
        <v>3112</v>
      </c>
      <c r="B138" s="24"/>
      <c r="C138" s="19" t="s">
        <v>33</v>
      </c>
      <c r="D138" s="20"/>
      <c r="E138" s="20"/>
      <c r="F138" s="20"/>
      <c r="G138" s="20"/>
      <c r="H138" s="20"/>
      <c r="I138" s="20"/>
      <c r="J138" s="20"/>
      <c r="K138" s="21"/>
      <c r="L138" s="22">
        <v>0.3</v>
      </c>
      <c r="M138" s="23" t="str">
        <f t="shared" si="4"/>
        <v xml:space="preserve"> </v>
      </c>
    </row>
    <row r="139" spans="1:13" s="63" customFormat="1" ht="18.95" customHeight="1" x14ac:dyDescent="0.25">
      <c r="A139" s="18">
        <v>3113</v>
      </c>
      <c r="B139" s="24"/>
      <c r="C139" s="19" t="s">
        <v>99</v>
      </c>
      <c r="D139" s="20"/>
      <c r="E139" s="20"/>
      <c r="F139" s="20"/>
      <c r="G139" s="20"/>
      <c r="H139" s="20"/>
      <c r="I139" s="20"/>
      <c r="J139" s="20"/>
      <c r="K139" s="21"/>
      <c r="L139" s="23">
        <v>0.45</v>
      </c>
      <c r="M139" s="23" t="str">
        <f t="shared" si="4"/>
        <v xml:space="preserve"> </v>
      </c>
    </row>
    <row r="140" spans="1:13" s="63" customFormat="1" ht="18.95" customHeight="1" x14ac:dyDescent="0.25">
      <c r="A140" s="18">
        <v>3114</v>
      </c>
      <c r="B140" s="24"/>
      <c r="C140" s="19" t="s">
        <v>34</v>
      </c>
      <c r="D140" s="20"/>
      <c r="E140" s="20"/>
      <c r="F140" s="20"/>
      <c r="G140" s="20"/>
      <c r="H140" s="20"/>
      <c r="I140" s="20"/>
      <c r="J140" s="20"/>
      <c r="K140" s="21"/>
      <c r="L140" s="22">
        <v>0.3</v>
      </c>
      <c r="M140" s="23" t="str">
        <f t="shared" si="4"/>
        <v xml:space="preserve"> </v>
      </c>
    </row>
    <row r="141" spans="1:13" s="63" customFormat="1" ht="18.95" customHeight="1" x14ac:dyDescent="0.25">
      <c r="A141" s="18">
        <v>3115</v>
      </c>
      <c r="B141" s="24"/>
      <c r="C141" s="19" t="s">
        <v>35</v>
      </c>
      <c r="D141" s="20"/>
      <c r="E141" s="20"/>
      <c r="F141" s="20"/>
      <c r="G141" s="20"/>
      <c r="H141" s="20"/>
      <c r="I141" s="20"/>
      <c r="J141" s="20"/>
      <c r="K141" s="21"/>
      <c r="L141" s="22">
        <v>0.3</v>
      </c>
      <c r="M141" s="23" t="str">
        <f t="shared" si="4"/>
        <v xml:space="preserve"> </v>
      </c>
    </row>
    <row r="142" spans="1:13" s="63" customFormat="1" ht="18.95" customHeight="1" x14ac:dyDescent="0.25">
      <c r="A142" s="18">
        <v>3116</v>
      </c>
      <c r="B142" s="24"/>
      <c r="C142" s="19" t="s">
        <v>36</v>
      </c>
      <c r="D142" s="20"/>
      <c r="E142" s="20"/>
      <c r="F142" s="20"/>
      <c r="G142" s="20"/>
      <c r="H142" s="20"/>
      <c r="I142" s="20"/>
      <c r="J142" s="20"/>
      <c r="K142" s="21"/>
      <c r="L142" s="22">
        <v>0.3</v>
      </c>
      <c r="M142" s="23" t="str">
        <f t="shared" si="4"/>
        <v xml:space="preserve"> </v>
      </c>
    </row>
    <row r="143" spans="1:13" s="63" customFormat="1" ht="18.95" customHeight="1" x14ac:dyDescent="0.25">
      <c r="A143" s="18">
        <v>3117</v>
      </c>
      <c r="B143" s="24"/>
      <c r="C143" s="19" t="s">
        <v>37</v>
      </c>
      <c r="D143" s="20"/>
      <c r="E143" s="20"/>
      <c r="F143" s="20"/>
      <c r="G143" s="20"/>
      <c r="H143" s="20"/>
      <c r="I143" s="20"/>
      <c r="J143" s="20"/>
      <c r="K143" s="21"/>
      <c r="L143" s="23">
        <v>0.45</v>
      </c>
      <c r="M143" s="23" t="str">
        <f t="shared" si="4"/>
        <v xml:space="preserve"> </v>
      </c>
    </row>
    <row r="144" spans="1:13" s="63" customFormat="1" ht="18.95" customHeight="1" x14ac:dyDescent="0.25">
      <c r="A144" s="18">
        <v>3119</v>
      </c>
      <c r="B144" s="24"/>
      <c r="C144" s="19" t="s">
        <v>38</v>
      </c>
      <c r="D144" s="20"/>
      <c r="E144" s="20"/>
      <c r="F144" s="20"/>
      <c r="G144" s="20"/>
      <c r="H144" s="20"/>
      <c r="I144" s="20"/>
      <c r="J144" s="20"/>
      <c r="K144" s="21"/>
      <c r="L144" s="22">
        <v>0.3</v>
      </c>
      <c r="M144" s="23" t="str">
        <f t="shared" si="4"/>
        <v xml:space="preserve"> </v>
      </c>
    </row>
    <row r="145" spans="1:20" s="63" customFormat="1" ht="18.95" customHeight="1" x14ac:dyDescent="0.25">
      <c r="A145" s="18">
        <v>3120</v>
      </c>
      <c r="B145" s="24"/>
      <c r="C145" s="19" t="s">
        <v>39</v>
      </c>
      <c r="D145" s="20"/>
      <c r="E145" s="20"/>
      <c r="F145" s="20"/>
      <c r="G145" s="20"/>
      <c r="H145" s="20"/>
      <c r="I145" s="20"/>
      <c r="J145" s="20"/>
      <c r="K145" s="21"/>
      <c r="L145" s="22">
        <v>0.3</v>
      </c>
      <c r="M145" s="23" t="str">
        <f t="shared" si="4"/>
        <v xml:space="preserve"> </v>
      </c>
    </row>
    <row r="146" spans="1:20" s="63" customFormat="1" ht="18.95" customHeight="1" x14ac:dyDescent="0.25">
      <c r="A146" s="18">
        <v>3121</v>
      </c>
      <c r="B146" s="24"/>
      <c r="C146" s="19" t="s">
        <v>40</v>
      </c>
      <c r="D146" s="20"/>
      <c r="E146" s="20"/>
      <c r="F146" s="20"/>
      <c r="G146" s="20"/>
      <c r="H146" s="20"/>
      <c r="I146" s="20"/>
      <c r="J146" s="20"/>
      <c r="K146" s="21"/>
      <c r="L146" s="23">
        <v>0.45</v>
      </c>
      <c r="M146" s="23" t="str">
        <f t="shared" si="4"/>
        <v xml:space="preserve"> </v>
      </c>
    </row>
    <row r="147" spans="1:20" s="63" customFormat="1" ht="18.95" customHeight="1" x14ac:dyDescent="0.25">
      <c r="A147" s="18">
        <v>3122</v>
      </c>
      <c r="B147" s="24"/>
      <c r="C147" s="19" t="s">
        <v>41</v>
      </c>
      <c r="D147" s="20"/>
      <c r="E147" s="20"/>
      <c r="F147" s="20"/>
      <c r="G147" s="20"/>
      <c r="H147" s="20"/>
      <c r="I147" s="20"/>
      <c r="J147" s="20"/>
      <c r="K147" s="21"/>
      <c r="L147" s="22">
        <v>0.3</v>
      </c>
      <c r="M147" s="23" t="str">
        <f t="shared" si="4"/>
        <v xml:space="preserve"> </v>
      </c>
    </row>
    <row r="148" spans="1:20" s="63" customFormat="1" ht="18.95" customHeight="1" x14ac:dyDescent="0.25">
      <c r="A148" s="18">
        <v>3123</v>
      </c>
      <c r="B148" s="24"/>
      <c r="C148" s="19" t="s">
        <v>42</v>
      </c>
      <c r="D148" s="20"/>
      <c r="E148" s="20"/>
      <c r="F148" s="20"/>
      <c r="G148" s="20"/>
      <c r="H148" s="20"/>
      <c r="I148" s="20"/>
      <c r="J148" s="20"/>
      <c r="K148" s="21"/>
      <c r="L148" s="22">
        <v>0.3</v>
      </c>
      <c r="M148" s="23" t="str">
        <f t="shared" si="4"/>
        <v xml:space="preserve"> </v>
      </c>
      <c r="N148" s="78"/>
      <c r="O148" s="78"/>
      <c r="P148" s="78"/>
      <c r="Q148" s="78"/>
      <c r="R148" s="78"/>
      <c r="S148" s="78"/>
      <c r="T148" s="78"/>
    </row>
    <row r="149" spans="1:20" s="63" customFormat="1" ht="18.95" customHeight="1" x14ac:dyDescent="0.25">
      <c r="A149" s="18">
        <v>3124</v>
      </c>
      <c r="B149" s="24"/>
      <c r="C149" s="19" t="s">
        <v>145</v>
      </c>
      <c r="D149" s="20"/>
      <c r="E149" s="20"/>
      <c r="F149" s="20"/>
      <c r="G149" s="20"/>
      <c r="H149" s="20"/>
      <c r="I149" s="20"/>
      <c r="J149" s="20"/>
      <c r="K149" s="21"/>
      <c r="L149" s="22">
        <v>0.8</v>
      </c>
      <c r="M149" s="23" t="str">
        <f t="shared" si="4"/>
        <v xml:space="preserve"> </v>
      </c>
      <c r="N149" s="78"/>
      <c r="O149" s="78"/>
      <c r="P149" s="78"/>
      <c r="Q149" s="78"/>
      <c r="R149" s="78"/>
      <c r="S149" s="78"/>
      <c r="T149" s="78"/>
    </row>
    <row r="150" spans="1:20" s="80" customFormat="1" ht="18.95" customHeight="1" x14ac:dyDescent="0.25">
      <c r="A150" s="18">
        <v>3126</v>
      </c>
      <c r="B150" s="24"/>
      <c r="C150" s="19" t="s">
        <v>43</v>
      </c>
      <c r="D150" s="20"/>
      <c r="E150" s="20"/>
      <c r="F150" s="20"/>
      <c r="G150" s="20"/>
      <c r="H150" s="20"/>
      <c r="I150" s="20"/>
      <c r="J150" s="20"/>
      <c r="K150" s="21"/>
      <c r="L150" s="22">
        <v>0.3</v>
      </c>
      <c r="M150" s="23" t="str">
        <f t="shared" si="4"/>
        <v xml:space="preserve"> </v>
      </c>
    </row>
    <row r="151" spans="1:20" s="80" customFormat="1" ht="18.95" customHeight="1" x14ac:dyDescent="0.25">
      <c r="A151" s="18">
        <v>3127</v>
      </c>
      <c r="B151" s="24"/>
      <c r="C151" s="19" t="s">
        <v>92</v>
      </c>
      <c r="D151" s="20"/>
      <c r="E151" s="20"/>
      <c r="F151" s="20"/>
      <c r="G151" s="20"/>
      <c r="H151" s="20"/>
      <c r="I151" s="20"/>
      <c r="J151" s="20"/>
      <c r="K151" s="21"/>
      <c r="L151" s="23">
        <v>0.45</v>
      </c>
      <c r="M151" s="23" t="str">
        <f t="shared" si="4"/>
        <v xml:space="preserve"> </v>
      </c>
    </row>
    <row r="152" spans="1:20" s="80" customFormat="1" ht="18.95" customHeight="1" x14ac:dyDescent="0.25">
      <c r="A152" s="18">
        <v>3128</v>
      </c>
      <c r="B152" s="24"/>
      <c r="C152" s="19" t="s">
        <v>130</v>
      </c>
      <c r="D152" s="20"/>
      <c r="E152" s="20"/>
      <c r="F152" s="20"/>
      <c r="G152" s="20"/>
      <c r="H152" s="20"/>
      <c r="I152" s="20"/>
      <c r="J152" s="20"/>
      <c r="K152" s="21"/>
      <c r="L152" s="22">
        <v>0.5</v>
      </c>
      <c r="M152" s="23" t="str">
        <f>IF(B152*L152=0," ",B152*L152)</f>
        <v xml:space="preserve"> </v>
      </c>
    </row>
    <row r="153" spans="1:20" s="80" customFormat="1" ht="18.95" customHeight="1" x14ac:dyDescent="0.25">
      <c r="A153" s="18">
        <v>3129</v>
      </c>
      <c r="B153" s="24"/>
      <c r="C153" s="19" t="s">
        <v>142</v>
      </c>
      <c r="D153" s="20"/>
      <c r="E153" s="20"/>
      <c r="F153" s="20"/>
      <c r="G153" s="20"/>
      <c r="H153" s="20"/>
      <c r="I153" s="20"/>
      <c r="J153" s="20"/>
      <c r="K153" s="21"/>
      <c r="L153" s="22">
        <v>0.3</v>
      </c>
      <c r="M153" s="23" t="str">
        <f>IF(B153*L153=0," ",B153*L153)</f>
        <v xml:space="preserve"> </v>
      </c>
    </row>
    <row r="154" spans="1:20" s="80" customFormat="1" ht="18.95" customHeight="1" x14ac:dyDescent="0.25">
      <c r="A154" s="18">
        <v>3130</v>
      </c>
      <c r="B154" s="24"/>
      <c r="C154" s="144" t="s">
        <v>220</v>
      </c>
      <c r="D154" s="20"/>
      <c r="E154" s="20"/>
      <c r="F154" s="20"/>
      <c r="G154" s="20"/>
      <c r="H154" s="20"/>
      <c r="I154" s="20"/>
      <c r="J154" s="20"/>
      <c r="K154" s="21"/>
      <c r="L154" s="23">
        <v>0.45</v>
      </c>
      <c r="M154" s="23" t="str">
        <f t="shared" si="4"/>
        <v xml:space="preserve"> </v>
      </c>
    </row>
    <row r="155" spans="1:20" s="78" customFormat="1" ht="18.95" customHeight="1" x14ac:dyDescent="0.25">
      <c r="A155" s="17" t="s">
        <v>24</v>
      </c>
      <c r="B155" s="74" t="s">
        <v>1</v>
      </c>
      <c r="C155" s="96" t="s">
        <v>112</v>
      </c>
      <c r="D155" s="57"/>
      <c r="E155" s="57"/>
      <c r="F155" s="57"/>
      <c r="G155" s="57"/>
      <c r="H155" s="57"/>
      <c r="I155" s="57"/>
      <c r="J155" s="57"/>
      <c r="K155" s="58"/>
      <c r="L155" s="17" t="s">
        <v>2</v>
      </c>
      <c r="M155" s="17" t="s">
        <v>3</v>
      </c>
      <c r="N155" s="63"/>
      <c r="O155" s="63"/>
      <c r="P155" s="63"/>
      <c r="Q155" s="63"/>
      <c r="R155" s="63"/>
      <c r="S155" s="63"/>
      <c r="T155" s="63"/>
    </row>
    <row r="156" spans="1:20" s="78" customFormat="1" ht="18.95" customHeight="1" x14ac:dyDescent="0.25">
      <c r="A156" s="18">
        <v>1106</v>
      </c>
      <c r="B156" s="24"/>
      <c r="C156" s="19" t="s">
        <v>93</v>
      </c>
      <c r="D156" s="20"/>
      <c r="E156" s="20"/>
      <c r="F156" s="20"/>
      <c r="G156" s="20"/>
      <c r="H156" s="20"/>
      <c r="I156" s="20"/>
      <c r="J156" s="20"/>
      <c r="K156" s="21"/>
      <c r="L156" s="22">
        <v>17.149999999999999</v>
      </c>
      <c r="M156" s="23" t="str">
        <f t="shared" ref="M156:M166" si="5">IF(B156*L156=0," ",B156*L156)</f>
        <v xml:space="preserve"> </v>
      </c>
      <c r="N156" s="63"/>
      <c r="O156" s="63"/>
      <c r="P156" s="63"/>
      <c r="Q156" s="63"/>
      <c r="R156" s="63"/>
      <c r="S156" s="63"/>
      <c r="T156" s="63"/>
    </row>
    <row r="157" spans="1:20" s="63" customFormat="1" ht="18.95" customHeight="1" x14ac:dyDescent="0.25">
      <c r="A157" s="18">
        <v>1110</v>
      </c>
      <c r="B157" s="24"/>
      <c r="C157" s="144" t="s">
        <v>239</v>
      </c>
      <c r="D157" s="26"/>
      <c r="E157" s="26"/>
      <c r="F157" s="26"/>
      <c r="G157" s="26"/>
      <c r="H157" s="26"/>
      <c r="I157" s="26"/>
      <c r="J157" s="26"/>
      <c r="K157" s="27"/>
      <c r="L157" s="22">
        <v>16.45</v>
      </c>
      <c r="M157" s="23" t="str">
        <f t="shared" ref="M157" si="6">IF(B157*L157=0," ",B157*L157)</f>
        <v xml:space="preserve"> </v>
      </c>
    </row>
    <row r="158" spans="1:20" s="63" customFormat="1" ht="18.95" customHeight="1" x14ac:dyDescent="0.25">
      <c r="A158" s="18">
        <v>1113</v>
      </c>
      <c r="B158" s="24"/>
      <c r="C158" s="25" t="s">
        <v>94</v>
      </c>
      <c r="D158" s="26"/>
      <c r="E158" s="26"/>
      <c r="F158" s="26"/>
      <c r="G158" s="26"/>
      <c r="H158" s="26"/>
      <c r="I158" s="26"/>
      <c r="J158" s="26"/>
      <c r="K158" s="27"/>
      <c r="L158" s="22">
        <v>13.9</v>
      </c>
      <c r="M158" s="23" t="str">
        <f t="shared" si="5"/>
        <v xml:space="preserve"> </v>
      </c>
    </row>
    <row r="159" spans="1:20" s="63" customFormat="1" ht="18.95" customHeight="1" x14ac:dyDescent="0.25">
      <c r="A159" s="18">
        <v>1144</v>
      </c>
      <c r="B159" s="24"/>
      <c r="C159" s="25" t="s">
        <v>229</v>
      </c>
      <c r="D159" s="26"/>
      <c r="E159" s="26"/>
      <c r="F159" s="26"/>
      <c r="G159" s="26"/>
      <c r="H159" s="26"/>
      <c r="I159" s="26"/>
      <c r="J159" s="26"/>
      <c r="K159" s="27"/>
      <c r="L159" s="22">
        <v>13.9</v>
      </c>
      <c r="M159" s="23" t="str">
        <f t="shared" si="5"/>
        <v xml:space="preserve"> </v>
      </c>
    </row>
    <row r="160" spans="1:20" s="80" customFormat="1" ht="18.95" customHeight="1" x14ac:dyDescent="0.25">
      <c r="A160" s="18">
        <v>1115</v>
      </c>
      <c r="B160" s="24"/>
      <c r="C160" s="19" t="s">
        <v>139</v>
      </c>
      <c r="D160" s="20"/>
      <c r="E160" s="20"/>
      <c r="F160" s="20"/>
      <c r="G160" s="20"/>
      <c r="H160" s="20"/>
      <c r="I160" s="20"/>
      <c r="J160" s="20"/>
      <c r="K160" s="21"/>
      <c r="L160" s="22">
        <v>46.5</v>
      </c>
      <c r="M160" s="23" t="str">
        <f>IF(B160*L160=0," ",B160*L160)</f>
        <v xml:space="preserve"> </v>
      </c>
    </row>
    <row r="161" spans="1:13" s="80" customFormat="1" ht="18.95" customHeight="1" x14ac:dyDescent="0.25">
      <c r="A161" s="18">
        <v>1155</v>
      </c>
      <c r="B161" s="24"/>
      <c r="C161" s="19" t="s">
        <v>138</v>
      </c>
      <c r="D161" s="20"/>
      <c r="E161" s="20"/>
      <c r="F161" s="20"/>
      <c r="G161" s="20"/>
      <c r="H161" s="20"/>
      <c r="I161" s="20"/>
      <c r="J161" s="20"/>
      <c r="K161" s="21"/>
      <c r="L161" s="22">
        <v>38.75</v>
      </c>
      <c r="M161" s="23" t="str">
        <f>IF(B161*L161=0," ",B161*L161)</f>
        <v xml:space="preserve"> </v>
      </c>
    </row>
    <row r="162" spans="1:13" s="80" customFormat="1" ht="18.95" customHeight="1" x14ac:dyDescent="0.25">
      <c r="A162" s="18">
        <v>1205</v>
      </c>
      <c r="B162" s="24"/>
      <c r="C162" s="179" t="s">
        <v>177</v>
      </c>
      <c r="D162" s="179"/>
      <c r="E162" s="179"/>
      <c r="F162" s="179"/>
      <c r="G162" s="179"/>
      <c r="H162" s="179"/>
      <c r="I162" s="179"/>
      <c r="J162" s="179"/>
      <c r="K162" s="179"/>
      <c r="L162" s="22">
        <v>42.3</v>
      </c>
      <c r="M162" s="23" t="str">
        <f>IF(B162*L162=0," ",B162*L162)</f>
        <v xml:space="preserve"> </v>
      </c>
    </row>
    <row r="163" spans="1:13" s="80" customFormat="1" ht="18.95" customHeight="1" x14ac:dyDescent="0.25">
      <c r="A163" s="18">
        <v>1501</v>
      </c>
      <c r="B163" s="24"/>
      <c r="C163" s="179" t="s">
        <v>237</v>
      </c>
      <c r="D163" s="179"/>
      <c r="E163" s="179"/>
      <c r="F163" s="179"/>
      <c r="G163" s="179"/>
      <c r="H163" s="179"/>
      <c r="I163" s="179"/>
      <c r="J163" s="179"/>
      <c r="K163" s="179"/>
      <c r="L163" s="22">
        <v>21.1</v>
      </c>
      <c r="M163" s="23" t="str">
        <f t="shared" si="5"/>
        <v xml:space="preserve"> </v>
      </c>
    </row>
    <row r="164" spans="1:13" s="63" customFormat="1" ht="18.95" customHeight="1" x14ac:dyDescent="0.25">
      <c r="A164" s="18">
        <v>6090</v>
      </c>
      <c r="B164" s="24"/>
      <c r="C164" s="19" t="s">
        <v>141</v>
      </c>
      <c r="D164" s="20"/>
      <c r="E164" s="20"/>
      <c r="F164" s="20"/>
      <c r="G164" s="20"/>
      <c r="H164" s="20"/>
      <c r="I164" s="26"/>
      <c r="J164" s="20"/>
      <c r="K164" s="21"/>
      <c r="L164" s="22">
        <v>12</v>
      </c>
      <c r="M164" s="23" t="str">
        <f t="shared" si="5"/>
        <v xml:space="preserve"> </v>
      </c>
    </row>
    <row r="165" spans="1:13" s="63" customFormat="1" ht="18.95" customHeight="1" x14ac:dyDescent="0.25">
      <c r="A165" s="18">
        <v>6091</v>
      </c>
      <c r="B165" s="24"/>
      <c r="C165" s="167" t="s">
        <v>159</v>
      </c>
      <c r="D165" s="175"/>
      <c r="E165" s="175"/>
      <c r="F165" s="175"/>
      <c r="G165" s="175"/>
      <c r="H165" s="175"/>
      <c r="I165" s="175"/>
      <c r="J165" s="175"/>
      <c r="K165" s="161"/>
      <c r="L165" s="22">
        <v>12</v>
      </c>
      <c r="M165" s="23" t="str">
        <f t="shared" si="5"/>
        <v xml:space="preserve"> </v>
      </c>
    </row>
    <row r="166" spans="1:13" s="63" customFormat="1" ht="18.95" customHeight="1" x14ac:dyDescent="0.25">
      <c r="A166" s="18">
        <v>6092</v>
      </c>
      <c r="B166" s="24"/>
      <c r="C166" s="167" t="s">
        <v>160</v>
      </c>
      <c r="D166" s="175"/>
      <c r="E166" s="175"/>
      <c r="F166" s="175"/>
      <c r="G166" s="175"/>
      <c r="H166" s="175"/>
      <c r="I166" s="175"/>
      <c r="J166" s="175"/>
      <c r="K166" s="161"/>
      <c r="L166" s="22">
        <v>12</v>
      </c>
      <c r="M166" s="23" t="str">
        <f t="shared" si="5"/>
        <v xml:space="preserve"> </v>
      </c>
    </row>
    <row r="167" spans="1:13" s="63" customFormat="1" ht="18.95" customHeight="1" x14ac:dyDescent="0.25">
      <c r="A167" s="18">
        <v>6093</v>
      </c>
      <c r="B167" s="24"/>
      <c r="C167" s="167" t="s">
        <v>161</v>
      </c>
      <c r="D167" s="175"/>
      <c r="E167" s="175"/>
      <c r="F167" s="175"/>
      <c r="G167" s="175"/>
      <c r="H167" s="175"/>
      <c r="I167" s="175"/>
      <c r="J167" s="175"/>
      <c r="K167" s="161"/>
      <c r="L167" s="22">
        <v>12</v>
      </c>
      <c r="M167" s="23" t="str">
        <f t="shared" ref="M167:M179" si="7">IF(B167*L167=0," ",B167*L167)</f>
        <v xml:space="preserve"> </v>
      </c>
    </row>
    <row r="168" spans="1:13" s="63" customFormat="1" ht="18.95" customHeight="1" x14ac:dyDescent="0.25">
      <c r="A168" s="18">
        <v>9020</v>
      </c>
      <c r="B168" s="24"/>
      <c r="C168" s="19" t="s">
        <v>79</v>
      </c>
      <c r="D168" s="20"/>
      <c r="E168" s="20"/>
      <c r="F168" s="20"/>
      <c r="G168" s="20"/>
      <c r="H168" s="20"/>
      <c r="I168" s="20"/>
      <c r="J168" s="20"/>
      <c r="K168" s="21"/>
      <c r="L168" s="22">
        <v>10.15</v>
      </c>
      <c r="M168" s="23" t="str">
        <f t="shared" si="7"/>
        <v xml:space="preserve"> </v>
      </c>
    </row>
    <row r="169" spans="1:13" s="63" customFormat="1" ht="18.95" customHeight="1" x14ac:dyDescent="0.25">
      <c r="A169" s="28">
        <v>9053</v>
      </c>
      <c r="B169" s="24"/>
      <c r="C169" s="19" t="s">
        <v>45</v>
      </c>
      <c r="D169" s="20"/>
      <c r="E169" s="20"/>
      <c r="F169" s="20"/>
      <c r="G169" s="20"/>
      <c r="H169" s="20"/>
      <c r="I169" s="20"/>
      <c r="J169" s="20"/>
      <c r="K169" s="21"/>
      <c r="L169" s="22">
        <v>31.1</v>
      </c>
      <c r="M169" s="23" t="str">
        <f t="shared" si="7"/>
        <v xml:space="preserve"> </v>
      </c>
    </row>
    <row r="170" spans="1:13" s="63" customFormat="1" ht="18.95" customHeight="1" x14ac:dyDescent="0.25">
      <c r="A170" s="18">
        <v>9054</v>
      </c>
      <c r="B170" s="24"/>
      <c r="C170" s="19" t="s">
        <v>21</v>
      </c>
      <c r="D170" s="20"/>
      <c r="E170" s="20"/>
      <c r="F170" s="20"/>
      <c r="G170" s="20"/>
      <c r="H170" s="20"/>
      <c r="I170" s="20"/>
      <c r="J170" s="20"/>
      <c r="K170" s="21"/>
      <c r="L170" s="22">
        <v>39.049999999999997</v>
      </c>
      <c r="M170" s="23" t="str">
        <f t="shared" si="7"/>
        <v xml:space="preserve"> </v>
      </c>
    </row>
    <row r="171" spans="1:13" s="63" customFormat="1" ht="18.95" customHeight="1" x14ac:dyDescent="0.25">
      <c r="A171" s="18">
        <v>9055</v>
      </c>
      <c r="B171" s="24"/>
      <c r="C171" s="19" t="s">
        <v>30</v>
      </c>
      <c r="D171" s="20"/>
      <c r="E171" s="20"/>
      <c r="F171" s="20"/>
      <c r="G171" s="20"/>
      <c r="H171" s="20"/>
      <c r="I171" s="20"/>
      <c r="J171" s="20"/>
      <c r="K171" s="21"/>
      <c r="L171" s="22">
        <v>56.95</v>
      </c>
      <c r="M171" s="23" t="str">
        <f t="shared" si="7"/>
        <v xml:space="preserve"> </v>
      </c>
    </row>
    <row r="172" spans="1:13" s="63" customFormat="1" ht="18.95" customHeight="1" x14ac:dyDescent="0.25">
      <c r="A172" s="18">
        <v>9111</v>
      </c>
      <c r="B172" s="24"/>
      <c r="C172" s="19" t="s">
        <v>148</v>
      </c>
      <c r="D172" s="20"/>
      <c r="E172" s="20"/>
      <c r="F172" s="20"/>
      <c r="G172" s="20"/>
      <c r="H172" s="20"/>
      <c r="I172" s="20"/>
      <c r="J172" s="20"/>
      <c r="K172" s="21"/>
      <c r="L172" s="22">
        <v>4.5</v>
      </c>
      <c r="M172" s="23" t="str">
        <f t="shared" si="7"/>
        <v xml:space="preserve"> </v>
      </c>
    </row>
    <row r="173" spans="1:13" s="63" customFormat="1" ht="18.95" customHeight="1" x14ac:dyDescent="0.25">
      <c r="A173" s="18">
        <v>9127</v>
      </c>
      <c r="B173" s="24"/>
      <c r="C173" s="19" t="s">
        <v>203</v>
      </c>
      <c r="D173" s="20"/>
      <c r="E173" s="20"/>
      <c r="F173" s="20"/>
      <c r="G173" s="20"/>
      <c r="H173" s="20"/>
      <c r="I173" s="20"/>
      <c r="J173" s="20"/>
      <c r="K173" s="21"/>
      <c r="L173" s="22">
        <v>3.95</v>
      </c>
      <c r="M173" s="23" t="str">
        <f>IF(B173*L173=0," ",B173*L173)</f>
        <v xml:space="preserve"> </v>
      </c>
    </row>
    <row r="174" spans="1:13" s="63" customFormat="1" ht="18.95" customHeight="1" x14ac:dyDescent="0.25">
      <c r="A174" s="18">
        <v>9146</v>
      </c>
      <c r="B174" s="24"/>
      <c r="C174" s="19" t="s">
        <v>232</v>
      </c>
      <c r="D174" s="20"/>
      <c r="E174" s="20"/>
      <c r="F174" s="20"/>
      <c r="G174" s="20"/>
      <c r="H174" s="20"/>
      <c r="I174" s="20"/>
      <c r="J174" s="20"/>
      <c r="K174" s="21"/>
      <c r="L174" s="22">
        <v>17.8</v>
      </c>
      <c r="M174" s="23" t="str">
        <f t="shared" si="7"/>
        <v xml:space="preserve"> </v>
      </c>
    </row>
    <row r="175" spans="1:13" s="80" customFormat="1" ht="18.95" customHeight="1" x14ac:dyDescent="0.25">
      <c r="A175" s="18">
        <v>9405</v>
      </c>
      <c r="B175" s="24"/>
      <c r="C175" s="19" t="s">
        <v>147</v>
      </c>
      <c r="D175" s="20"/>
      <c r="E175" s="20"/>
      <c r="F175" s="20"/>
      <c r="G175" s="20"/>
      <c r="H175" s="20"/>
      <c r="I175" s="20"/>
      <c r="J175" s="20"/>
      <c r="K175" s="21"/>
      <c r="L175" s="22">
        <v>20.9</v>
      </c>
      <c r="M175" s="23" t="str">
        <f>IF(B175*L175=0," ",B175*L175)</f>
        <v xml:space="preserve"> </v>
      </c>
    </row>
    <row r="176" spans="1:13" s="80" customFormat="1" ht="18.95" customHeight="1" x14ac:dyDescent="0.25">
      <c r="A176" s="18">
        <v>9406</v>
      </c>
      <c r="B176" s="24"/>
      <c r="C176" s="19" t="s">
        <v>178</v>
      </c>
      <c r="D176" s="20"/>
      <c r="E176" s="20"/>
      <c r="F176" s="20"/>
      <c r="G176" s="20"/>
      <c r="H176" s="20"/>
      <c r="I176" s="20"/>
      <c r="J176" s="20"/>
      <c r="K176" s="21"/>
      <c r="L176" s="22">
        <v>17.95</v>
      </c>
      <c r="M176" s="23" t="str">
        <f t="shared" si="7"/>
        <v xml:space="preserve"> </v>
      </c>
    </row>
    <row r="177" spans="1:13" s="80" customFormat="1" ht="18.95" customHeight="1" x14ac:dyDescent="0.25">
      <c r="A177" s="18">
        <v>9415</v>
      </c>
      <c r="B177" s="24"/>
      <c r="C177" s="19" t="s">
        <v>22</v>
      </c>
      <c r="D177" s="20"/>
      <c r="E177" s="20"/>
      <c r="F177" s="20"/>
      <c r="G177" s="20"/>
      <c r="H177" s="20"/>
      <c r="I177" s="20"/>
      <c r="J177" s="20"/>
      <c r="K177" s="21"/>
      <c r="L177" s="22">
        <v>9.6</v>
      </c>
      <c r="M177" s="23" t="str">
        <f t="shared" si="7"/>
        <v xml:space="preserve"> </v>
      </c>
    </row>
    <row r="178" spans="1:13" s="80" customFormat="1" ht="18.95" customHeight="1" x14ac:dyDescent="0.25">
      <c r="A178" s="28">
        <v>9421</v>
      </c>
      <c r="B178" s="24"/>
      <c r="C178" s="19" t="s">
        <v>224</v>
      </c>
      <c r="D178" s="20"/>
      <c r="E178" s="20"/>
      <c r="F178" s="20"/>
      <c r="G178" s="20"/>
      <c r="H178" s="20"/>
      <c r="I178" s="20"/>
      <c r="J178" s="20"/>
      <c r="K178" s="21"/>
      <c r="L178" s="22">
        <v>70.45</v>
      </c>
      <c r="M178" s="23" t="str">
        <f>IF(B178*L178=0," ",B178*L178)</f>
        <v xml:space="preserve"> </v>
      </c>
    </row>
    <row r="179" spans="1:13" s="80" customFormat="1" ht="18.95" customHeight="1" x14ac:dyDescent="0.25">
      <c r="A179" s="28">
        <v>9500</v>
      </c>
      <c r="B179" s="24"/>
      <c r="C179" s="19" t="s">
        <v>235</v>
      </c>
      <c r="D179" s="20"/>
      <c r="E179" s="20"/>
      <c r="F179" s="20"/>
      <c r="G179" s="20"/>
      <c r="H179" s="20"/>
      <c r="I179" s="20"/>
      <c r="J179" s="20"/>
      <c r="K179" s="21"/>
      <c r="L179" s="22">
        <v>21.1</v>
      </c>
      <c r="M179" s="23" t="str">
        <f t="shared" si="7"/>
        <v xml:space="preserve"> </v>
      </c>
    </row>
    <row r="180" spans="1:13" s="80" customFormat="1" ht="18.95" customHeight="1" x14ac:dyDescent="0.25">
      <c r="A180" s="28">
        <v>9511</v>
      </c>
      <c r="B180" s="24"/>
      <c r="C180" s="19" t="s">
        <v>230</v>
      </c>
      <c r="D180" s="20"/>
      <c r="E180" s="20"/>
      <c r="F180" s="20"/>
      <c r="G180" s="20"/>
      <c r="H180" s="20"/>
      <c r="I180" s="20"/>
      <c r="J180" s="20"/>
      <c r="K180" s="21"/>
      <c r="L180" s="22">
        <v>49.25</v>
      </c>
      <c r="M180" s="23" t="str">
        <f t="shared" ref="M180:M187" si="8">IF(B180*L180=0," ",B180*L180)</f>
        <v xml:space="preserve"> </v>
      </c>
    </row>
    <row r="181" spans="1:13" s="80" customFormat="1" ht="18.95" customHeight="1" x14ac:dyDescent="0.25">
      <c r="A181" s="28">
        <v>9600</v>
      </c>
      <c r="B181" s="24"/>
      <c r="C181" s="19" t="s">
        <v>207</v>
      </c>
      <c r="D181" s="20"/>
      <c r="E181" s="20"/>
      <c r="F181" s="20"/>
      <c r="G181" s="20"/>
      <c r="H181" s="20"/>
      <c r="I181" s="20"/>
      <c r="J181" s="20"/>
      <c r="K181" s="21"/>
      <c r="L181" s="22">
        <v>7.05</v>
      </c>
      <c r="M181" s="23" t="str">
        <f t="shared" si="8"/>
        <v xml:space="preserve"> </v>
      </c>
    </row>
    <row r="182" spans="1:13" s="80" customFormat="1" ht="18.95" customHeight="1" x14ac:dyDescent="0.25">
      <c r="A182" s="28">
        <v>9601</v>
      </c>
      <c r="B182" s="24"/>
      <c r="C182" s="19" t="s">
        <v>206</v>
      </c>
      <c r="D182" s="20"/>
      <c r="E182" s="20"/>
      <c r="F182" s="20"/>
      <c r="G182" s="20"/>
      <c r="H182" s="20"/>
      <c r="I182" s="20"/>
      <c r="J182" s="20"/>
      <c r="K182" s="21"/>
      <c r="L182" s="22">
        <v>7.75</v>
      </c>
      <c r="M182" s="23" t="str">
        <f t="shared" si="8"/>
        <v xml:space="preserve"> </v>
      </c>
    </row>
    <row r="183" spans="1:13" s="80" customFormat="1" ht="18.95" customHeight="1" x14ac:dyDescent="0.25">
      <c r="A183" s="28" t="s">
        <v>215</v>
      </c>
      <c r="B183" s="24"/>
      <c r="C183" s="19" t="s">
        <v>217</v>
      </c>
      <c r="D183" s="20"/>
      <c r="E183" s="20"/>
      <c r="F183" s="20"/>
      <c r="G183" s="20"/>
      <c r="H183" s="20"/>
      <c r="I183" s="20"/>
      <c r="J183" s="20"/>
      <c r="K183" s="21"/>
      <c r="L183" s="22">
        <v>7.05</v>
      </c>
      <c r="M183" s="23" t="str">
        <f t="shared" si="8"/>
        <v xml:space="preserve"> </v>
      </c>
    </row>
    <row r="184" spans="1:13" s="63" customFormat="1" ht="18.95" customHeight="1" x14ac:dyDescent="0.25">
      <c r="A184" s="28" t="s">
        <v>216</v>
      </c>
      <c r="B184" s="24"/>
      <c r="C184" s="19" t="s">
        <v>218</v>
      </c>
      <c r="D184" s="20"/>
      <c r="E184" s="20"/>
      <c r="F184" s="20"/>
      <c r="G184" s="20"/>
      <c r="H184" s="20"/>
      <c r="I184" s="20"/>
      <c r="J184" s="20"/>
      <c r="K184" s="21"/>
      <c r="L184" s="22">
        <v>7.05</v>
      </c>
      <c r="M184" s="23" t="str">
        <f>IF(B184*L184=0," ",B184*L184)</f>
        <v xml:space="preserve"> </v>
      </c>
    </row>
    <row r="185" spans="1:13" s="63" customFormat="1" ht="18.95" customHeight="1" x14ac:dyDescent="0.25">
      <c r="A185" s="28">
        <v>9603</v>
      </c>
      <c r="B185" s="24"/>
      <c r="C185" s="19" t="s">
        <v>231</v>
      </c>
      <c r="D185" s="20"/>
      <c r="E185" s="20"/>
      <c r="F185" s="20"/>
      <c r="G185" s="20"/>
      <c r="H185" s="20"/>
      <c r="I185" s="20"/>
      <c r="J185" s="20"/>
      <c r="K185" s="21"/>
      <c r="L185" s="22">
        <v>7.05</v>
      </c>
      <c r="M185" s="23" t="str">
        <f>IF(B185*L185=0," ",B185*L185)</f>
        <v xml:space="preserve"> </v>
      </c>
    </row>
    <row r="186" spans="1:13" s="63" customFormat="1" ht="18.95" customHeight="1" x14ac:dyDescent="0.25">
      <c r="A186" s="28" t="s">
        <v>233</v>
      </c>
      <c r="B186" s="24"/>
      <c r="C186" s="19" t="s">
        <v>234</v>
      </c>
      <c r="D186" s="20"/>
      <c r="E186" s="20"/>
      <c r="F186" s="20"/>
      <c r="G186" s="20"/>
      <c r="H186" s="20"/>
      <c r="I186" s="20"/>
      <c r="J186" s="20"/>
      <c r="K186" s="21"/>
      <c r="L186" s="22">
        <v>14.05</v>
      </c>
      <c r="M186" s="23" t="str">
        <f t="shared" si="8"/>
        <v xml:space="preserve"> </v>
      </c>
    </row>
    <row r="187" spans="1:13" s="63" customFormat="1" ht="18.95" customHeight="1" x14ac:dyDescent="0.25">
      <c r="A187" s="28">
        <v>1001</v>
      </c>
      <c r="B187" s="24"/>
      <c r="C187" s="19" t="s">
        <v>223</v>
      </c>
      <c r="D187" s="20"/>
      <c r="E187" s="20"/>
      <c r="F187" s="20"/>
      <c r="G187" s="20"/>
      <c r="H187" s="20"/>
      <c r="I187" s="20"/>
      <c r="J187" s="20"/>
      <c r="K187" s="21"/>
      <c r="L187" s="22">
        <v>35.15</v>
      </c>
      <c r="M187" s="23" t="str">
        <f t="shared" si="8"/>
        <v xml:space="preserve"> </v>
      </c>
    </row>
    <row r="188" spans="1:13" s="63" customFormat="1" ht="18.95" customHeight="1" x14ac:dyDescent="0.25">
      <c r="A188" s="126"/>
      <c r="B188" s="127"/>
      <c r="C188" s="130"/>
      <c r="D188" s="130"/>
      <c r="E188" s="130"/>
      <c r="F188" s="130"/>
      <c r="G188" s="130"/>
      <c r="H188" s="130"/>
      <c r="I188" s="130"/>
      <c r="J188" s="130"/>
      <c r="K188" s="130"/>
      <c r="L188" s="128"/>
      <c r="M188" s="128"/>
    </row>
    <row r="189" spans="1:13" s="64" customFormat="1" ht="13.5" customHeight="1" thickBot="1" x14ac:dyDescent="0.3">
      <c r="A189" s="63"/>
      <c r="B189" s="79"/>
      <c r="C189" s="34"/>
      <c r="D189" s="34"/>
      <c r="E189" s="34"/>
      <c r="F189" s="34"/>
      <c r="G189" s="11"/>
      <c r="H189" s="11"/>
      <c r="I189" s="11"/>
      <c r="J189" s="52" t="s">
        <v>5</v>
      </c>
      <c r="K189" s="164" t="str">
        <f>IF(SUM(M129:M187)=0," ",SUM(M129:M187))</f>
        <v xml:space="preserve"> </v>
      </c>
      <c r="L189" s="169"/>
      <c r="M189" s="169"/>
    </row>
    <row r="190" spans="1:13" s="64" customFormat="1" ht="13.5" customHeight="1" x14ac:dyDescent="0.25">
      <c r="A190" s="11"/>
      <c r="B190" s="11"/>
      <c r="C190" s="11"/>
      <c r="D190" s="11"/>
      <c r="E190" s="11"/>
      <c r="F190" s="11"/>
      <c r="G190" s="11"/>
      <c r="H190" s="11"/>
      <c r="I190" s="11"/>
      <c r="J190" s="11"/>
      <c r="K190" s="29"/>
      <c r="L190" s="29"/>
      <c r="M190" s="11"/>
    </row>
    <row r="191" spans="1:13" s="64" customFormat="1" ht="13.5" customHeight="1" x14ac:dyDescent="0.25">
      <c r="A191" s="17" t="s">
        <v>24</v>
      </c>
      <c r="B191" s="75" t="s">
        <v>1</v>
      </c>
      <c r="C191" s="57"/>
      <c r="D191" s="56" t="s">
        <v>100</v>
      </c>
      <c r="E191" s="57"/>
      <c r="F191" s="57"/>
      <c r="G191" s="57"/>
      <c r="H191" s="57"/>
      <c r="I191" s="57"/>
      <c r="J191" s="58"/>
      <c r="K191" s="46"/>
      <c r="L191" s="17" t="s">
        <v>2</v>
      </c>
      <c r="M191" s="17" t="s">
        <v>3</v>
      </c>
    </row>
    <row r="192" spans="1:13" s="64" customFormat="1" ht="13.5" customHeight="1" x14ac:dyDescent="0.25">
      <c r="A192" s="24" t="s">
        <v>156</v>
      </c>
      <c r="B192" s="24"/>
      <c r="C192" s="19" t="s">
        <v>101</v>
      </c>
      <c r="D192" s="20"/>
      <c r="E192" s="20"/>
      <c r="F192" s="20"/>
      <c r="G192" s="20"/>
      <c r="H192" s="20"/>
      <c r="I192" s="20"/>
      <c r="J192" s="20"/>
      <c r="K192" s="21"/>
      <c r="L192" s="22">
        <v>22.2</v>
      </c>
      <c r="M192" s="23" t="str">
        <f>IF(B192*L192=0," ",B192*L192)</f>
        <v xml:space="preserve"> </v>
      </c>
    </row>
    <row r="193" spans="1:21" s="64" customFormat="1" ht="13.5" customHeight="1" x14ac:dyDescent="0.25">
      <c r="A193" s="24" t="s">
        <v>157</v>
      </c>
      <c r="B193" s="24"/>
      <c r="C193" s="19" t="s">
        <v>56</v>
      </c>
      <c r="D193" s="20"/>
      <c r="E193" s="20"/>
      <c r="F193" s="20"/>
      <c r="G193" s="20"/>
      <c r="H193" s="20"/>
      <c r="I193" s="20"/>
      <c r="J193" s="20"/>
      <c r="K193" s="21"/>
      <c r="L193" s="22">
        <v>19</v>
      </c>
      <c r="M193" s="23" t="str">
        <f>IF(B193*L193=0," ",B193*L193)</f>
        <v xml:space="preserve"> </v>
      </c>
    </row>
    <row r="194" spans="1:21" s="64" customFormat="1" ht="13.5" customHeight="1" x14ac:dyDescent="0.25">
      <c r="A194" s="18" t="s">
        <v>158</v>
      </c>
      <c r="B194" s="24"/>
      <c r="C194" s="19" t="s">
        <v>111</v>
      </c>
      <c r="D194" s="20"/>
      <c r="E194" s="20"/>
      <c r="F194" s="20"/>
      <c r="G194" s="20"/>
      <c r="H194" s="20"/>
      <c r="I194" s="20"/>
      <c r="J194" s="20"/>
      <c r="K194" s="21"/>
      <c r="L194" s="23">
        <v>1.1499999999999999</v>
      </c>
      <c r="M194" s="23" t="str">
        <f>IF(B194*L194=0," ",B194*L194)</f>
        <v xml:space="preserve"> </v>
      </c>
    </row>
    <row r="195" spans="1:21" s="64" customFormat="1" ht="13.5" customHeight="1" x14ac:dyDescent="0.25">
      <c r="A195" s="11"/>
      <c r="B195" s="11"/>
      <c r="C195" s="11"/>
      <c r="D195" s="11"/>
      <c r="E195" s="11"/>
      <c r="F195" s="11"/>
      <c r="G195" s="11"/>
      <c r="H195" s="11"/>
      <c r="I195" s="11"/>
      <c r="J195" s="11"/>
      <c r="K195" s="29"/>
      <c r="L195" s="29"/>
      <c r="M195" s="11"/>
    </row>
    <row r="196" spans="1:21" s="64" customFormat="1" ht="13.5" customHeight="1" x14ac:dyDescent="0.25">
      <c r="A196" s="17" t="s">
        <v>24</v>
      </c>
      <c r="B196" s="75" t="s">
        <v>1</v>
      </c>
      <c r="C196" s="57"/>
      <c r="D196" s="56" t="s">
        <v>81</v>
      </c>
      <c r="E196" s="57"/>
      <c r="F196" s="57"/>
      <c r="G196" s="57"/>
      <c r="H196" s="57"/>
      <c r="I196" s="57"/>
      <c r="J196" s="58"/>
      <c r="K196" s="46"/>
      <c r="L196" s="17" t="s">
        <v>2</v>
      </c>
      <c r="M196" s="17" t="s">
        <v>3</v>
      </c>
    </row>
    <row r="197" spans="1:21" s="64" customFormat="1" ht="13.5" customHeight="1" x14ac:dyDescent="0.25">
      <c r="A197" s="18">
        <v>2109</v>
      </c>
      <c r="B197" s="24"/>
      <c r="C197" s="19" t="s">
        <v>19</v>
      </c>
      <c r="D197" s="20"/>
      <c r="E197" s="20"/>
      <c r="F197" s="20"/>
      <c r="G197" s="20"/>
      <c r="H197" s="20"/>
      <c r="I197" s="20"/>
      <c r="J197" s="20"/>
      <c r="K197" s="84"/>
      <c r="L197" s="22">
        <v>3.15</v>
      </c>
      <c r="M197" s="23" t="str">
        <f>IF(B197*L197=0," ",B197*L197)</f>
        <v xml:space="preserve"> </v>
      </c>
    </row>
    <row r="198" spans="1:21" s="64" customFormat="1" ht="13.5" customHeight="1" x14ac:dyDescent="0.25">
      <c r="A198" s="18">
        <v>2110</v>
      </c>
      <c r="B198" s="24"/>
      <c r="C198" s="19" t="s">
        <v>20</v>
      </c>
      <c r="D198" s="20"/>
      <c r="E198" s="20"/>
      <c r="F198" s="20"/>
      <c r="G198" s="20"/>
      <c r="H198" s="20"/>
      <c r="I198" s="20"/>
      <c r="J198" s="20"/>
      <c r="K198" s="85"/>
      <c r="L198" s="22">
        <v>3.15</v>
      </c>
      <c r="M198" s="23" t="str">
        <f>IF(B198*L198=0," ",B198*L198)</f>
        <v xml:space="preserve"> </v>
      </c>
    </row>
    <row r="199" spans="1:21" s="64" customFormat="1" ht="13.5" customHeight="1" x14ac:dyDescent="0.25">
      <c r="A199" s="18">
        <v>9001</v>
      </c>
      <c r="B199" s="24"/>
      <c r="C199" s="19" t="s">
        <v>31</v>
      </c>
      <c r="D199" s="20"/>
      <c r="E199" s="20"/>
      <c r="F199" s="20"/>
      <c r="G199" s="20"/>
      <c r="H199" s="20"/>
      <c r="I199" s="20"/>
      <c r="J199" s="20"/>
      <c r="K199" s="85"/>
      <c r="L199" s="22">
        <v>1.05</v>
      </c>
      <c r="M199" s="23" t="str">
        <f>IF(B199*L199=0," ",B199*L199)</f>
        <v xml:space="preserve"> </v>
      </c>
    </row>
    <row r="200" spans="1:21" s="64" customFormat="1" ht="13.5" customHeight="1" x14ac:dyDescent="0.25">
      <c r="A200" s="126"/>
      <c r="B200" s="127"/>
      <c r="C200" s="130"/>
      <c r="D200" s="130"/>
      <c r="E200" s="130"/>
      <c r="F200" s="130"/>
      <c r="G200" s="130"/>
      <c r="H200" s="130"/>
      <c r="I200" s="130"/>
      <c r="J200" s="130"/>
      <c r="K200" s="126"/>
      <c r="L200" s="128"/>
      <c r="M200" s="128"/>
    </row>
    <row r="201" spans="1:21" ht="13.5" customHeight="1" x14ac:dyDescent="0.25">
      <c r="A201" s="11"/>
      <c r="B201" s="11"/>
      <c r="C201" s="11"/>
      <c r="D201" s="11"/>
      <c r="E201" s="11"/>
      <c r="F201" s="11"/>
      <c r="G201" s="11"/>
      <c r="H201" s="171"/>
      <c r="I201" s="172"/>
      <c r="J201" s="172"/>
      <c r="K201" s="172"/>
      <c r="L201" s="172"/>
      <c r="M201" s="172"/>
    </row>
    <row r="202" spans="1:21" s="60" customFormat="1" ht="13.5" customHeight="1" x14ac:dyDescent="0.25">
      <c r="A202" s="56" t="s">
        <v>166</v>
      </c>
      <c r="B202" s="57"/>
      <c r="C202" s="57"/>
      <c r="D202" s="57"/>
      <c r="E202" s="57"/>
      <c r="F202" s="58"/>
      <c r="G202" s="110"/>
      <c r="H202" s="156" t="s">
        <v>155</v>
      </c>
      <c r="I202" s="173"/>
      <c r="J202" s="173"/>
      <c r="K202" s="173"/>
      <c r="L202" s="173"/>
      <c r="M202" s="174"/>
      <c r="O202" s="62"/>
      <c r="P202" s="62"/>
      <c r="Q202" s="62"/>
      <c r="R202" s="62"/>
      <c r="S202" s="62"/>
      <c r="T202" s="62"/>
      <c r="U202" s="62"/>
    </row>
    <row r="203" spans="1:21" ht="13.5" customHeight="1" x14ac:dyDescent="0.25">
      <c r="A203" s="18" t="s">
        <v>24</v>
      </c>
      <c r="B203" s="151" t="s">
        <v>0</v>
      </c>
      <c r="C203" s="153"/>
      <c r="D203" s="18" t="s">
        <v>1</v>
      </c>
      <c r="E203" s="18" t="s">
        <v>2</v>
      </c>
      <c r="F203" s="18" t="s">
        <v>3</v>
      </c>
      <c r="G203" s="110"/>
      <c r="H203" s="18" t="s">
        <v>24</v>
      </c>
      <c r="I203" s="18" t="s">
        <v>1</v>
      </c>
      <c r="J203" s="151" t="s">
        <v>0</v>
      </c>
      <c r="K203" s="153"/>
      <c r="L203" s="18" t="s">
        <v>2</v>
      </c>
      <c r="M203" s="18" t="s">
        <v>3</v>
      </c>
    </row>
    <row r="204" spans="1:21" ht="13.5" customHeight="1" x14ac:dyDescent="0.25">
      <c r="A204" s="18">
        <v>4300</v>
      </c>
      <c r="B204" s="90">
        <v>18</v>
      </c>
      <c r="C204" s="18" t="s">
        <v>89</v>
      </c>
      <c r="D204" s="24"/>
      <c r="E204" s="22">
        <v>4.8</v>
      </c>
      <c r="F204" s="23" t="str">
        <f t="shared" ref="F204:F219" si="9">IF(D204*E204=0," ",D204*E204)</f>
        <v xml:space="preserve"> </v>
      </c>
      <c r="G204" s="110"/>
      <c r="H204" s="18">
        <v>4100</v>
      </c>
      <c r="I204" s="24"/>
      <c r="J204" s="151" t="s">
        <v>62</v>
      </c>
      <c r="K204" s="153"/>
      <c r="L204" s="22">
        <v>0.8</v>
      </c>
      <c r="M204" s="23" t="str">
        <f>IF(I204*L204=0," ",I204*L204)</f>
        <v xml:space="preserve"> </v>
      </c>
    </row>
    <row r="205" spans="1:21" ht="15" customHeight="1" x14ac:dyDescent="0.25">
      <c r="A205" s="18" t="str">
        <f>430&amp;B205</f>
        <v>4301</v>
      </c>
      <c r="B205" s="84">
        <v>1</v>
      </c>
      <c r="C205" s="18" t="s">
        <v>53</v>
      </c>
      <c r="D205" s="24"/>
      <c r="E205" s="22">
        <v>4.8</v>
      </c>
      <c r="F205" s="23" t="str">
        <f t="shared" si="9"/>
        <v xml:space="preserve"> </v>
      </c>
      <c r="G205" s="110"/>
      <c r="H205" s="18">
        <v>4101</v>
      </c>
      <c r="I205" s="24"/>
      <c r="J205" s="151" t="s">
        <v>63</v>
      </c>
      <c r="K205" s="153"/>
      <c r="L205" s="22">
        <v>0.8</v>
      </c>
      <c r="M205" s="23" t="str">
        <f t="shared" ref="M205:M212" si="10">IF(I205*L205=0," ",I205*L205)</f>
        <v xml:space="preserve"> </v>
      </c>
    </row>
    <row r="206" spans="1:21" ht="13.5" customHeight="1" x14ac:dyDescent="0.25">
      <c r="A206" s="18" t="str">
        <f t="shared" ref="A206:A213" si="11">430&amp;B206</f>
        <v>4302</v>
      </c>
      <c r="B206" s="84">
        <v>2</v>
      </c>
      <c r="C206" s="18" t="s">
        <v>53</v>
      </c>
      <c r="D206" s="24"/>
      <c r="E206" s="22">
        <v>4.8</v>
      </c>
      <c r="F206" s="23" t="str">
        <f t="shared" si="9"/>
        <v xml:space="preserve"> </v>
      </c>
      <c r="G206" s="110"/>
      <c r="H206" s="18">
        <v>4102</v>
      </c>
      <c r="I206" s="24"/>
      <c r="J206" s="151" t="s">
        <v>64</v>
      </c>
      <c r="K206" s="153"/>
      <c r="L206" s="22">
        <v>0.8</v>
      </c>
      <c r="M206" s="23" t="str">
        <f t="shared" si="10"/>
        <v xml:space="preserve"> </v>
      </c>
    </row>
    <row r="207" spans="1:21" ht="13.5" customHeight="1" x14ac:dyDescent="0.25">
      <c r="A207" s="18" t="str">
        <f t="shared" si="11"/>
        <v>4303</v>
      </c>
      <c r="B207" s="84">
        <v>3</v>
      </c>
      <c r="C207" s="18" t="s">
        <v>53</v>
      </c>
      <c r="D207" s="24"/>
      <c r="E207" s="22">
        <v>4.8</v>
      </c>
      <c r="F207" s="23" t="str">
        <f t="shared" si="9"/>
        <v xml:space="preserve"> </v>
      </c>
      <c r="G207" s="110"/>
      <c r="H207" s="18">
        <v>4103</v>
      </c>
      <c r="I207" s="24"/>
      <c r="J207" s="151" t="s">
        <v>65</v>
      </c>
      <c r="K207" s="153"/>
      <c r="L207" s="22">
        <v>0.8</v>
      </c>
      <c r="M207" s="23" t="str">
        <f t="shared" si="10"/>
        <v xml:space="preserve"> </v>
      </c>
    </row>
    <row r="208" spans="1:21" ht="13.5" customHeight="1" x14ac:dyDescent="0.25">
      <c r="A208" s="18" t="str">
        <f t="shared" si="11"/>
        <v>4304</v>
      </c>
      <c r="B208" s="84">
        <v>4</v>
      </c>
      <c r="C208" s="18" t="s">
        <v>53</v>
      </c>
      <c r="D208" s="24"/>
      <c r="E208" s="22">
        <v>4.8</v>
      </c>
      <c r="F208" s="23" t="str">
        <f t="shared" si="9"/>
        <v xml:space="preserve"> </v>
      </c>
      <c r="G208" s="11"/>
      <c r="H208" s="18">
        <v>4104</v>
      </c>
      <c r="I208" s="24"/>
      <c r="J208" s="151" t="s">
        <v>66</v>
      </c>
      <c r="K208" s="153"/>
      <c r="L208" s="22">
        <v>0.8</v>
      </c>
      <c r="M208" s="23" t="str">
        <f t="shared" si="10"/>
        <v xml:space="preserve"> </v>
      </c>
    </row>
    <row r="209" spans="1:21" ht="13.5" customHeight="1" x14ac:dyDescent="0.25">
      <c r="A209" s="18" t="str">
        <f t="shared" si="11"/>
        <v>4305</v>
      </c>
      <c r="B209" s="84">
        <v>5</v>
      </c>
      <c r="C209" s="18" t="s">
        <v>53</v>
      </c>
      <c r="D209" s="24"/>
      <c r="E209" s="22">
        <v>4.8</v>
      </c>
      <c r="F209" s="23" t="str">
        <f t="shared" si="9"/>
        <v xml:space="preserve"> </v>
      </c>
      <c r="G209" s="11"/>
      <c r="H209" s="18">
        <v>4105</v>
      </c>
      <c r="I209" s="24"/>
      <c r="J209" s="151" t="s">
        <v>67</v>
      </c>
      <c r="K209" s="153"/>
      <c r="L209" s="22">
        <v>0.8</v>
      </c>
      <c r="M209" s="23" t="str">
        <f t="shared" si="10"/>
        <v xml:space="preserve"> </v>
      </c>
    </row>
    <row r="210" spans="1:21" ht="13.5" customHeight="1" x14ac:dyDescent="0.25">
      <c r="A210" s="18" t="str">
        <f t="shared" si="11"/>
        <v>4306</v>
      </c>
      <c r="B210" s="84">
        <v>6</v>
      </c>
      <c r="C210" s="18" t="s">
        <v>53</v>
      </c>
      <c r="D210" s="24"/>
      <c r="E210" s="22">
        <v>4.8</v>
      </c>
      <c r="F210" s="23" t="str">
        <f t="shared" si="9"/>
        <v xml:space="preserve"> </v>
      </c>
      <c r="G210" s="11"/>
      <c r="H210" s="18">
        <v>4106</v>
      </c>
      <c r="I210" s="24"/>
      <c r="J210" s="151" t="s">
        <v>68</v>
      </c>
      <c r="K210" s="153"/>
      <c r="L210" s="22">
        <v>0.8</v>
      </c>
      <c r="M210" s="23" t="str">
        <f t="shared" si="10"/>
        <v xml:space="preserve"> </v>
      </c>
    </row>
    <row r="211" spans="1:21" ht="13.5" customHeight="1" x14ac:dyDescent="0.25">
      <c r="A211" s="18" t="str">
        <f t="shared" si="11"/>
        <v>4307</v>
      </c>
      <c r="B211" s="84">
        <v>7</v>
      </c>
      <c r="C211" s="18" t="s">
        <v>53</v>
      </c>
      <c r="D211" s="24"/>
      <c r="E211" s="22">
        <v>4.8</v>
      </c>
      <c r="F211" s="23" t="str">
        <f t="shared" si="9"/>
        <v xml:space="preserve"> </v>
      </c>
      <c r="G211" s="11"/>
      <c r="H211" s="18">
        <v>4107</v>
      </c>
      <c r="I211" s="24"/>
      <c r="J211" s="151" t="s">
        <v>69</v>
      </c>
      <c r="K211" s="153"/>
      <c r="L211" s="22">
        <v>0.8</v>
      </c>
      <c r="M211" s="23" t="str">
        <f t="shared" si="10"/>
        <v xml:space="preserve"> </v>
      </c>
    </row>
    <row r="212" spans="1:21" ht="13.5" customHeight="1" x14ac:dyDescent="0.25">
      <c r="A212" s="18" t="str">
        <f t="shared" si="11"/>
        <v>4308</v>
      </c>
      <c r="B212" s="84">
        <v>8</v>
      </c>
      <c r="C212" s="18" t="s">
        <v>53</v>
      </c>
      <c r="D212" s="24"/>
      <c r="E212" s="22">
        <v>4.8</v>
      </c>
      <c r="F212" s="23" t="str">
        <f t="shared" si="9"/>
        <v xml:space="preserve"> </v>
      </c>
      <c r="G212" s="11"/>
      <c r="H212" s="18">
        <v>4108</v>
      </c>
      <c r="I212" s="24"/>
      <c r="J212" s="151" t="s">
        <v>86</v>
      </c>
      <c r="K212" s="153"/>
      <c r="L212" s="22">
        <v>0.8</v>
      </c>
      <c r="M212" s="23" t="str">
        <f t="shared" si="10"/>
        <v xml:space="preserve"> </v>
      </c>
    </row>
    <row r="213" spans="1:21" ht="13.5" customHeight="1" x14ac:dyDescent="0.25">
      <c r="A213" s="18" t="str">
        <f t="shared" si="11"/>
        <v>4309</v>
      </c>
      <c r="B213" s="84">
        <v>9</v>
      </c>
      <c r="C213" s="18" t="s">
        <v>53</v>
      </c>
      <c r="D213" s="24"/>
      <c r="E213" s="22">
        <v>4.8</v>
      </c>
      <c r="F213" s="23" t="str">
        <f t="shared" si="9"/>
        <v xml:space="preserve"> </v>
      </c>
      <c r="G213" s="11"/>
      <c r="H213" s="154" t="s">
        <v>90</v>
      </c>
      <c r="I213" s="154"/>
      <c r="J213" s="154"/>
      <c r="K213" s="154"/>
      <c r="L213" s="155"/>
      <c r="M213" s="22" t="str">
        <f>IF(SUM(M204:M212)=0," ",SUM(M204:M212))</f>
        <v xml:space="preserve"> </v>
      </c>
    </row>
    <row r="214" spans="1:21" ht="13.5" customHeight="1" x14ac:dyDescent="0.25">
      <c r="A214" s="18" t="str">
        <f t="shared" ref="A214:A237" si="12">43&amp;B214</f>
        <v>4310</v>
      </c>
      <c r="B214" s="84">
        <v>10</v>
      </c>
      <c r="C214" s="18" t="s">
        <v>53</v>
      </c>
      <c r="D214" s="24"/>
      <c r="E214" s="22">
        <v>4.8</v>
      </c>
      <c r="F214" s="23" t="str">
        <f t="shared" si="9"/>
        <v xml:space="preserve"> </v>
      </c>
      <c r="G214" s="11"/>
      <c r="H214" s="126"/>
      <c r="I214" s="127"/>
      <c r="J214" s="126"/>
      <c r="K214" s="127"/>
      <c r="L214" s="128"/>
      <c r="M214" s="128"/>
    </row>
    <row r="215" spans="1:21" ht="13.5" customHeight="1" x14ac:dyDescent="0.25">
      <c r="A215" s="18" t="str">
        <f t="shared" si="12"/>
        <v>43</v>
      </c>
      <c r="B215" s="24"/>
      <c r="C215" s="18" t="s">
        <v>53</v>
      </c>
      <c r="D215" s="24"/>
      <c r="E215" s="22">
        <v>4.8</v>
      </c>
      <c r="F215" s="23" t="str">
        <f t="shared" si="9"/>
        <v xml:space="preserve"> </v>
      </c>
      <c r="G215" s="11"/>
      <c r="H215" s="1"/>
      <c r="I215" s="1"/>
      <c r="J215" s="1"/>
      <c r="K215" s="1"/>
      <c r="L215" s="1"/>
      <c r="M215" s="1"/>
    </row>
    <row r="216" spans="1:21" ht="13.5" customHeight="1" x14ac:dyDescent="0.25">
      <c r="A216" s="18" t="str">
        <f t="shared" si="12"/>
        <v>43</v>
      </c>
      <c r="B216" s="24"/>
      <c r="C216" s="18" t="s">
        <v>53</v>
      </c>
      <c r="D216" s="24"/>
      <c r="E216" s="22">
        <v>4.8</v>
      </c>
      <c r="F216" s="23" t="str">
        <f t="shared" si="9"/>
        <v xml:space="preserve"> </v>
      </c>
      <c r="G216" s="11"/>
      <c r="H216" s="1"/>
      <c r="I216" s="1"/>
      <c r="J216" s="1"/>
      <c r="K216" s="1"/>
      <c r="L216" s="1"/>
      <c r="M216" s="1"/>
    </row>
    <row r="217" spans="1:21" ht="13.5" customHeight="1" x14ac:dyDescent="0.25">
      <c r="A217" s="18" t="str">
        <f t="shared" si="12"/>
        <v>43</v>
      </c>
      <c r="B217" s="24"/>
      <c r="C217" s="18" t="s">
        <v>53</v>
      </c>
      <c r="D217" s="24"/>
      <c r="E217" s="22">
        <v>4.8</v>
      </c>
      <c r="F217" s="23" t="str">
        <f t="shared" si="9"/>
        <v xml:space="preserve"> </v>
      </c>
      <c r="G217" s="11"/>
      <c r="H217" s="126"/>
      <c r="I217" s="170"/>
      <c r="J217" s="170"/>
      <c r="K217" s="126"/>
      <c r="L217" s="126"/>
      <c r="M217" s="126"/>
    </row>
    <row r="218" spans="1:21" ht="13.5" customHeight="1" x14ac:dyDescent="0.25">
      <c r="A218" s="18" t="str">
        <f t="shared" ref="A218:A225" si="13">43&amp;B218</f>
        <v>43</v>
      </c>
      <c r="B218" s="24"/>
      <c r="C218" s="18" t="s">
        <v>53</v>
      </c>
      <c r="D218" s="24"/>
      <c r="E218" s="22">
        <v>4.8</v>
      </c>
      <c r="F218" s="23" t="str">
        <f t="shared" si="9"/>
        <v xml:space="preserve"> </v>
      </c>
      <c r="G218" s="11"/>
      <c r="H218" s="171"/>
      <c r="I218" s="172"/>
      <c r="J218" s="172"/>
      <c r="K218" s="172"/>
      <c r="L218" s="172"/>
      <c r="M218" s="172"/>
    </row>
    <row r="219" spans="1:21" ht="13.5" customHeight="1" x14ac:dyDescent="0.25">
      <c r="A219" s="18" t="str">
        <f t="shared" si="13"/>
        <v>43</v>
      </c>
      <c r="B219" s="24"/>
      <c r="C219" s="18" t="s">
        <v>53</v>
      </c>
      <c r="D219" s="24"/>
      <c r="E219" s="22">
        <v>4.8</v>
      </c>
      <c r="F219" s="23" t="str">
        <f t="shared" si="9"/>
        <v xml:space="preserve"> </v>
      </c>
      <c r="G219" s="11"/>
      <c r="H219" s="156" t="s">
        <v>167</v>
      </c>
      <c r="I219" s="173"/>
      <c r="J219" s="173"/>
      <c r="K219" s="173"/>
      <c r="L219" s="173"/>
      <c r="M219" s="174"/>
    </row>
    <row r="220" spans="1:21" ht="13.5" customHeight="1" x14ac:dyDescent="0.25">
      <c r="A220" s="18" t="str">
        <f t="shared" si="13"/>
        <v>43</v>
      </c>
      <c r="B220" s="24"/>
      <c r="C220" s="18" t="s">
        <v>53</v>
      </c>
      <c r="D220" s="24"/>
      <c r="E220" s="22">
        <v>4.8</v>
      </c>
      <c r="F220" s="23" t="str">
        <f t="shared" ref="F220:F225" si="14">IF(D220*E220=0," ",D220*E220)</f>
        <v xml:space="preserve"> </v>
      </c>
      <c r="G220" s="11"/>
      <c r="H220" s="18" t="s">
        <v>24</v>
      </c>
      <c r="I220" s="18" t="s">
        <v>1</v>
      </c>
      <c r="J220" s="151" t="s">
        <v>0</v>
      </c>
      <c r="K220" s="153"/>
      <c r="L220" s="18" t="s">
        <v>2</v>
      </c>
      <c r="M220" s="18" t="s">
        <v>3</v>
      </c>
    </row>
    <row r="221" spans="1:21" ht="13.5" customHeight="1" x14ac:dyDescent="0.25">
      <c r="A221" s="18" t="str">
        <f t="shared" si="13"/>
        <v>43</v>
      </c>
      <c r="B221" s="24"/>
      <c r="C221" s="18" t="s">
        <v>53</v>
      </c>
      <c r="D221" s="24"/>
      <c r="E221" s="22">
        <v>4.8</v>
      </c>
      <c r="F221" s="23" t="str">
        <f t="shared" si="14"/>
        <v xml:space="preserve"> </v>
      </c>
      <c r="G221" s="11"/>
      <c r="H221" s="18">
        <v>4119</v>
      </c>
      <c r="I221" s="24"/>
      <c r="J221" s="151" t="s">
        <v>176</v>
      </c>
      <c r="K221" s="153"/>
      <c r="L221" s="22">
        <v>2.2999999999999998</v>
      </c>
      <c r="M221" s="23" t="str">
        <f t="shared" ref="M221:M230" si="15">IF(I221*L221=0," ",I221*L221)</f>
        <v xml:space="preserve"> </v>
      </c>
    </row>
    <row r="222" spans="1:21" ht="13.5" customHeight="1" x14ac:dyDescent="0.25">
      <c r="A222" s="18" t="str">
        <f t="shared" si="13"/>
        <v>43</v>
      </c>
      <c r="B222" s="24"/>
      <c r="C222" s="18" t="s">
        <v>53</v>
      </c>
      <c r="D222" s="24"/>
      <c r="E222" s="22">
        <v>4.8</v>
      </c>
      <c r="F222" s="23" t="str">
        <f t="shared" si="14"/>
        <v xml:space="preserve"> </v>
      </c>
      <c r="G222" s="11"/>
      <c r="H222" s="18">
        <v>4120</v>
      </c>
      <c r="I222" s="24"/>
      <c r="J222" s="151" t="s">
        <v>168</v>
      </c>
      <c r="K222" s="153"/>
      <c r="L222" s="22">
        <v>2.2999999999999998</v>
      </c>
      <c r="M222" s="23" t="str">
        <f t="shared" si="15"/>
        <v xml:space="preserve"> </v>
      </c>
      <c r="O222" s="81"/>
      <c r="P222" s="81"/>
      <c r="Q222" s="81"/>
      <c r="R222" s="81"/>
      <c r="S222" s="81"/>
      <c r="T222" s="81"/>
      <c r="U222" s="81"/>
    </row>
    <row r="223" spans="1:21" ht="13.5" customHeight="1" x14ac:dyDescent="0.25">
      <c r="A223" s="18" t="str">
        <f t="shared" si="13"/>
        <v>43</v>
      </c>
      <c r="B223" s="24"/>
      <c r="C223" s="18" t="s">
        <v>53</v>
      </c>
      <c r="D223" s="24"/>
      <c r="E223" s="22">
        <v>4.8</v>
      </c>
      <c r="F223" s="23" t="str">
        <f t="shared" si="14"/>
        <v xml:space="preserve"> </v>
      </c>
      <c r="G223" s="11"/>
      <c r="H223" s="18">
        <v>4121</v>
      </c>
      <c r="I223" s="24"/>
      <c r="J223" s="151" t="s">
        <v>169</v>
      </c>
      <c r="K223" s="153"/>
      <c r="L223" s="22">
        <v>2.2999999999999998</v>
      </c>
      <c r="M223" s="23" t="str">
        <f t="shared" si="15"/>
        <v xml:space="preserve"> </v>
      </c>
      <c r="O223" s="60"/>
      <c r="P223" s="60"/>
      <c r="Q223" s="60"/>
      <c r="R223" s="60"/>
      <c r="S223" s="60"/>
      <c r="T223" s="60"/>
      <c r="U223" s="60"/>
    </row>
    <row r="224" spans="1:21" ht="13.5" customHeight="1" x14ac:dyDescent="0.25">
      <c r="A224" s="18" t="str">
        <f t="shared" si="13"/>
        <v>43</v>
      </c>
      <c r="B224" s="24"/>
      <c r="C224" s="18" t="s">
        <v>53</v>
      </c>
      <c r="D224" s="24"/>
      <c r="E224" s="22">
        <v>4.8</v>
      </c>
      <c r="F224" s="23" t="str">
        <f t="shared" si="14"/>
        <v xml:space="preserve"> </v>
      </c>
      <c r="G224" s="11"/>
      <c r="H224" s="18">
        <v>4122</v>
      </c>
      <c r="I224" s="24"/>
      <c r="J224" s="151" t="s">
        <v>170</v>
      </c>
      <c r="K224" s="153"/>
      <c r="L224" s="22">
        <v>2.2999999999999998</v>
      </c>
      <c r="M224" s="23" t="str">
        <f t="shared" si="15"/>
        <v xml:space="preserve"> </v>
      </c>
    </row>
    <row r="225" spans="1:21" ht="13.5" customHeight="1" x14ac:dyDescent="0.25">
      <c r="A225" s="18" t="str">
        <f t="shared" si="13"/>
        <v>43</v>
      </c>
      <c r="B225" s="24"/>
      <c r="C225" s="18" t="s">
        <v>53</v>
      </c>
      <c r="D225" s="24"/>
      <c r="E225" s="22">
        <v>4.8</v>
      </c>
      <c r="F225" s="23" t="str">
        <f t="shared" si="14"/>
        <v xml:space="preserve"> </v>
      </c>
      <c r="G225" s="11"/>
      <c r="H225" s="18">
        <v>4123</v>
      </c>
      <c r="I225" s="24"/>
      <c r="J225" s="151" t="s">
        <v>171</v>
      </c>
      <c r="K225" s="153"/>
      <c r="L225" s="22">
        <v>2.2999999999999998</v>
      </c>
      <c r="M225" s="23" t="str">
        <f t="shared" si="15"/>
        <v xml:space="preserve"> </v>
      </c>
    </row>
    <row r="226" spans="1:21" ht="13.5" customHeight="1" x14ac:dyDescent="0.25">
      <c r="A226" s="18" t="str">
        <f t="shared" si="12"/>
        <v>43</v>
      </c>
      <c r="B226" s="24"/>
      <c r="C226" s="18" t="s">
        <v>53</v>
      </c>
      <c r="D226" s="24"/>
      <c r="E226" s="22">
        <v>4.8</v>
      </c>
      <c r="F226" s="23" t="str">
        <f t="shared" ref="F226:F255" si="16">IF(D226*E226=0," ",D226*E226)</f>
        <v xml:space="preserve"> </v>
      </c>
      <c r="G226" s="11"/>
      <c r="H226" s="18">
        <v>4124</v>
      </c>
      <c r="I226" s="24"/>
      <c r="J226" s="151" t="s">
        <v>172</v>
      </c>
      <c r="K226" s="153"/>
      <c r="L226" s="22">
        <v>2.2999999999999998</v>
      </c>
      <c r="M226" s="23" t="str">
        <f t="shared" si="15"/>
        <v xml:space="preserve"> </v>
      </c>
    </row>
    <row r="227" spans="1:21" ht="13.5" customHeight="1" x14ac:dyDescent="0.25">
      <c r="A227" s="18" t="str">
        <f t="shared" si="12"/>
        <v>43</v>
      </c>
      <c r="B227" s="24"/>
      <c r="C227" s="18" t="s">
        <v>53</v>
      </c>
      <c r="D227" s="24"/>
      <c r="E227" s="22">
        <v>4.8</v>
      </c>
      <c r="F227" s="23" t="str">
        <f t="shared" si="16"/>
        <v xml:space="preserve"> </v>
      </c>
      <c r="G227" s="11"/>
      <c r="H227" s="18">
        <v>4125</v>
      </c>
      <c r="I227" s="24"/>
      <c r="J227" s="151" t="s">
        <v>180</v>
      </c>
      <c r="K227" s="153"/>
      <c r="L227" s="22">
        <v>2.2999999999999998</v>
      </c>
      <c r="M227" s="23" t="str">
        <f t="shared" si="15"/>
        <v xml:space="preserve"> </v>
      </c>
    </row>
    <row r="228" spans="1:21" ht="13.5" customHeight="1" x14ac:dyDescent="0.25">
      <c r="A228" s="18" t="str">
        <f t="shared" si="12"/>
        <v>43</v>
      </c>
      <c r="B228" s="24"/>
      <c r="C228" s="18" t="s">
        <v>53</v>
      </c>
      <c r="D228" s="24"/>
      <c r="E228" s="22">
        <v>4.8</v>
      </c>
      <c r="F228" s="23" t="str">
        <f t="shared" si="16"/>
        <v xml:space="preserve"> </v>
      </c>
      <c r="G228" s="11"/>
      <c r="H228" s="18">
        <v>4126</v>
      </c>
      <c r="I228" s="24"/>
      <c r="J228" s="151" t="s">
        <v>173</v>
      </c>
      <c r="K228" s="153"/>
      <c r="L228" s="22">
        <v>2.2999999999999998</v>
      </c>
      <c r="M228" s="23" t="str">
        <f t="shared" si="15"/>
        <v xml:space="preserve"> </v>
      </c>
    </row>
    <row r="229" spans="1:21" ht="13.5" customHeight="1" x14ac:dyDescent="0.25">
      <c r="A229" s="18" t="str">
        <f t="shared" si="12"/>
        <v>43</v>
      </c>
      <c r="B229" s="24"/>
      <c r="C229" s="18" t="s">
        <v>53</v>
      </c>
      <c r="D229" s="24"/>
      <c r="E229" s="22">
        <v>4.8</v>
      </c>
      <c r="F229" s="23" t="str">
        <f t="shared" si="16"/>
        <v xml:space="preserve"> </v>
      </c>
      <c r="G229" s="11"/>
      <c r="H229" s="18">
        <v>4127</v>
      </c>
      <c r="I229" s="24"/>
      <c r="J229" s="151" t="s">
        <v>174</v>
      </c>
      <c r="K229" s="153"/>
      <c r="L229" s="22">
        <v>2.2999999999999998</v>
      </c>
      <c r="M229" s="23" t="str">
        <f>IF(I229*L229=0," ",I229*L229)</f>
        <v xml:space="preserve"> </v>
      </c>
      <c r="O229" s="82"/>
      <c r="P229" s="82"/>
      <c r="Q229" s="82"/>
      <c r="R229" s="82"/>
      <c r="S229" s="82"/>
      <c r="T229" s="82"/>
      <c r="U229" s="82"/>
    </row>
    <row r="230" spans="1:21" ht="13.5" customHeight="1" x14ac:dyDescent="0.25">
      <c r="A230" s="18" t="str">
        <f t="shared" si="12"/>
        <v>43</v>
      </c>
      <c r="B230" s="24"/>
      <c r="C230" s="18" t="s">
        <v>53</v>
      </c>
      <c r="D230" s="24"/>
      <c r="E230" s="22">
        <v>4.8</v>
      </c>
      <c r="F230" s="23" t="str">
        <f t="shared" si="16"/>
        <v xml:space="preserve"> </v>
      </c>
      <c r="G230" s="11"/>
      <c r="H230" s="18">
        <v>4128</v>
      </c>
      <c r="I230" s="24"/>
      <c r="J230" s="151" t="s">
        <v>175</v>
      </c>
      <c r="K230" s="153"/>
      <c r="L230" s="22">
        <v>2.2999999999999998</v>
      </c>
      <c r="M230" s="23" t="str">
        <f t="shared" si="15"/>
        <v xml:space="preserve"> </v>
      </c>
    </row>
    <row r="231" spans="1:21" s="82" customFormat="1" ht="13.5" customHeight="1" x14ac:dyDescent="0.25">
      <c r="A231" s="18" t="str">
        <f>43&amp;B231</f>
        <v>43</v>
      </c>
      <c r="B231" s="24"/>
      <c r="C231" s="18" t="s">
        <v>53</v>
      </c>
      <c r="D231" s="24"/>
      <c r="E231" s="22">
        <v>4.8</v>
      </c>
      <c r="F231" s="23" t="str">
        <f>IF(D231*E231=0," ",D231*E231)</f>
        <v xml:space="preserve"> </v>
      </c>
      <c r="G231" s="11"/>
      <c r="H231" s="154" t="s">
        <v>90</v>
      </c>
      <c r="I231" s="154"/>
      <c r="J231" s="154"/>
      <c r="K231" s="154"/>
      <c r="L231" s="155"/>
      <c r="M231" s="22" t="str">
        <f>IF(SUM(M221:M230)=0," ",SUM(M221:M230))</f>
        <v xml:space="preserve"> </v>
      </c>
      <c r="O231" s="62"/>
      <c r="P231" s="62"/>
      <c r="Q231" s="62"/>
      <c r="R231" s="62"/>
      <c r="S231" s="62"/>
      <c r="T231" s="62"/>
      <c r="U231" s="62"/>
    </row>
    <row r="232" spans="1:21" ht="13.5" customHeight="1" x14ac:dyDescent="0.25">
      <c r="A232" s="18" t="str">
        <f t="shared" si="12"/>
        <v>43</v>
      </c>
      <c r="B232" s="24"/>
      <c r="C232" s="18" t="s">
        <v>53</v>
      </c>
      <c r="D232" s="24"/>
      <c r="E232" s="22">
        <v>4.8</v>
      </c>
      <c r="F232" s="23" t="str">
        <f t="shared" si="16"/>
        <v xml:space="preserve"> </v>
      </c>
      <c r="G232" s="11"/>
      <c r="H232" s="1"/>
      <c r="I232" s="1"/>
      <c r="J232" s="1"/>
      <c r="K232" s="1"/>
      <c r="L232" s="1"/>
      <c r="M232" s="1"/>
    </row>
    <row r="233" spans="1:21" ht="13.5" customHeight="1" x14ac:dyDescent="0.25">
      <c r="A233" s="18" t="str">
        <f t="shared" si="12"/>
        <v>43</v>
      </c>
      <c r="B233" s="24"/>
      <c r="C233" s="18" t="s">
        <v>53</v>
      </c>
      <c r="D233" s="24"/>
      <c r="E233" s="22">
        <v>4.8</v>
      </c>
      <c r="F233" s="23" t="str">
        <f t="shared" si="16"/>
        <v xml:space="preserve"> </v>
      </c>
      <c r="G233" s="11"/>
      <c r="H233" s="1"/>
      <c r="I233" s="1"/>
      <c r="J233" s="1"/>
      <c r="K233" s="1"/>
      <c r="L233" s="1"/>
      <c r="M233" s="1"/>
    </row>
    <row r="234" spans="1:21" ht="13.5" customHeight="1" x14ac:dyDescent="0.25">
      <c r="A234" s="18" t="str">
        <f t="shared" si="12"/>
        <v>43</v>
      </c>
      <c r="B234" s="24"/>
      <c r="C234" s="18" t="s">
        <v>53</v>
      </c>
      <c r="D234" s="24"/>
      <c r="E234" s="22">
        <v>4.8</v>
      </c>
      <c r="F234" s="23" t="str">
        <f t="shared" si="16"/>
        <v xml:space="preserve"> </v>
      </c>
      <c r="G234" s="11"/>
      <c r="H234" s="1"/>
      <c r="I234" s="1"/>
      <c r="J234" s="1"/>
      <c r="K234" s="1"/>
      <c r="L234" s="1"/>
      <c r="M234" s="1"/>
    </row>
    <row r="235" spans="1:21" ht="13.5" customHeight="1" x14ac:dyDescent="0.25">
      <c r="A235" s="18" t="str">
        <f>43&amp;B235</f>
        <v>43</v>
      </c>
      <c r="B235" s="24"/>
      <c r="C235" s="18" t="s">
        <v>53</v>
      </c>
      <c r="D235" s="24"/>
      <c r="E235" s="22">
        <v>4.8</v>
      </c>
      <c r="F235" s="23" t="str">
        <f>IF(D235*E235=0," ",D235*E235)</f>
        <v xml:space="preserve"> </v>
      </c>
      <c r="G235" s="11"/>
      <c r="H235" s="126"/>
      <c r="I235" s="127"/>
      <c r="J235" s="126"/>
      <c r="K235" s="127"/>
      <c r="L235" s="128"/>
      <c r="M235" s="128"/>
    </row>
    <row r="236" spans="1:21" ht="15" x14ac:dyDescent="0.25">
      <c r="A236" s="18" t="str">
        <f t="shared" si="12"/>
        <v>43</v>
      </c>
      <c r="B236" s="24"/>
      <c r="C236" s="18" t="s">
        <v>53</v>
      </c>
      <c r="D236" s="24"/>
      <c r="E236" s="22">
        <v>4.8</v>
      </c>
      <c r="F236" s="23" t="str">
        <f t="shared" si="16"/>
        <v xml:space="preserve"> </v>
      </c>
      <c r="G236" s="11"/>
      <c r="H236" s="126"/>
      <c r="I236" s="127"/>
      <c r="J236" s="126"/>
      <c r="K236" s="127"/>
      <c r="L236" s="128"/>
      <c r="M236" s="128"/>
    </row>
    <row r="237" spans="1:21" ht="13.5" customHeight="1" x14ac:dyDescent="0.25">
      <c r="A237" s="18" t="str">
        <f t="shared" si="12"/>
        <v>43</v>
      </c>
      <c r="B237" s="24"/>
      <c r="C237" s="18" t="s">
        <v>53</v>
      </c>
      <c r="D237" s="24"/>
      <c r="E237" s="22">
        <v>4.8</v>
      </c>
      <c r="F237" s="23" t="str">
        <f t="shared" si="16"/>
        <v xml:space="preserve"> </v>
      </c>
      <c r="G237" s="11"/>
      <c r="H237" s="56" t="s">
        <v>191</v>
      </c>
      <c r="I237" s="57"/>
      <c r="J237" s="57"/>
      <c r="K237" s="57"/>
      <c r="L237" s="57"/>
      <c r="M237" s="58"/>
    </row>
    <row r="238" spans="1:21" ht="13.5" customHeight="1" x14ac:dyDescent="0.25">
      <c r="A238" s="18" t="str">
        <f t="shared" ref="A238:A244" si="17">43&amp;B238</f>
        <v>43</v>
      </c>
      <c r="B238" s="24"/>
      <c r="C238" s="18" t="s">
        <v>53</v>
      </c>
      <c r="D238" s="24"/>
      <c r="E238" s="22">
        <v>4.8</v>
      </c>
      <c r="F238" s="23" t="str">
        <f t="shared" si="16"/>
        <v xml:space="preserve"> </v>
      </c>
      <c r="G238" s="11"/>
      <c r="H238" s="122" t="s">
        <v>132</v>
      </c>
      <c r="I238" s="123"/>
      <c r="J238" s="123"/>
      <c r="K238" s="123"/>
      <c r="L238" s="123"/>
      <c r="M238" s="124"/>
    </row>
    <row r="239" spans="1:21" ht="13.5" customHeight="1" x14ac:dyDescent="0.25">
      <c r="A239" s="18" t="str">
        <f t="shared" si="17"/>
        <v>43</v>
      </c>
      <c r="B239" s="24"/>
      <c r="C239" s="18" t="s">
        <v>53</v>
      </c>
      <c r="D239" s="24"/>
      <c r="E239" s="22">
        <v>4.8</v>
      </c>
      <c r="F239" s="23" t="str">
        <f t="shared" si="16"/>
        <v xml:space="preserve"> </v>
      </c>
      <c r="G239" s="110"/>
      <c r="H239" s="38" t="s">
        <v>24</v>
      </c>
      <c r="I239" s="162" t="s">
        <v>0</v>
      </c>
      <c r="J239" s="163"/>
      <c r="K239" s="38" t="s">
        <v>1</v>
      </c>
      <c r="L239" s="38" t="s">
        <v>2</v>
      </c>
      <c r="M239" s="38" t="s">
        <v>3</v>
      </c>
    </row>
    <row r="240" spans="1:21" ht="13.5" customHeight="1" x14ac:dyDescent="0.25">
      <c r="A240" s="18" t="str">
        <f t="shared" si="17"/>
        <v>43</v>
      </c>
      <c r="B240" s="24"/>
      <c r="C240" s="18" t="s">
        <v>53</v>
      </c>
      <c r="D240" s="24"/>
      <c r="E240" s="22">
        <v>4.8</v>
      </c>
      <c r="F240" s="23" t="str">
        <f t="shared" si="16"/>
        <v xml:space="preserve"> </v>
      </c>
      <c r="G240" s="11"/>
      <c r="H240" s="38">
        <v>7501</v>
      </c>
      <c r="I240" s="111">
        <v>1</v>
      </c>
      <c r="J240" s="38" t="s">
        <v>53</v>
      </c>
      <c r="K240" s="39"/>
      <c r="L240" s="40">
        <v>19.8</v>
      </c>
      <c r="M240" s="41" t="str">
        <f t="shared" ref="M240:M271" si="18">IF(K240*L240=0," ",K240*L240)</f>
        <v xml:space="preserve"> </v>
      </c>
    </row>
    <row r="241" spans="1:13" ht="13.5" customHeight="1" x14ac:dyDescent="0.25">
      <c r="A241" s="18" t="str">
        <f t="shared" si="17"/>
        <v>43</v>
      </c>
      <c r="B241" s="24"/>
      <c r="C241" s="18" t="s">
        <v>53</v>
      </c>
      <c r="D241" s="24"/>
      <c r="E241" s="22">
        <v>4.8</v>
      </c>
      <c r="F241" s="23" t="str">
        <f t="shared" si="16"/>
        <v xml:space="preserve"> </v>
      </c>
      <c r="G241" s="11"/>
      <c r="H241" s="38">
        <v>7502</v>
      </c>
      <c r="I241" s="111">
        <v>2</v>
      </c>
      <c r="J241" s="38" t="s">
        <v>53</v>
      </c>
      <c r="K241" s="39"/>
      <c r="L241" s="40">
        <v>19.8</v>
      </c>
      <c r="M241" s="41" t="str">
        <f t="shared" si="18"/>
        <v xml:space="preserve"> </v>
      </c>
    </row>
    <row r="242" spans="1:13" ht="13.5" customHeight="1" x14ac:dyDescent="0.25">
      <c r="A242" s="18" t="str">
        <f t="shared" si="17"/>
        <v>43</v>
      </c>
      <c r="B242" s="24"/>
      <c r="C242" s="18" t="s">
        <v>53</v>
      </c>
      <c r="D242" s="24"/>
      <c r="E242" s="22">
        <v>4.8</v>
      </c>
      <c r="F242" s="23" t="str">
        <f t="shared" si="16"/>
        <v xml:space="preserve"> </v>
      </c>
      <c r="G242" s="11"/>
      <c r="H242" s="38">
        <v>7503</v>
      </c>
      <c r="I242" s="111">
        <v>3</v>
      </c>
      <c r="J242" s="38" t="s">
        <v>53</v>
      </c>
      <c r="K242" s="39"/>
      <c r="L242" s="40">
        <v>19.8</v>
      </c>
      <c r="M242" s="41" t="str">
        <f t="shared" si="18"/>
        <v xml:space="preserve"> </v>
      </c>
    </row>
    <row r="243" spans="1:13" ht="13.5" customHeight="1" x14ac:dyDescent="0.25">
      <c r="A243" s="18" t="str">
        <f t="shared" si="17"/>
        <v>43</v>
      </c>
      <c r="B243" s="24"/>
      <c r="C243" s="18" t="s">
        <v>53</v>
      </c>
      <c r="D243" s="24"/>
      <c r="E243" s="22">
        <v>4.8</v>
      </c>
      <c r="F243" s="23" t="str">
        <f t="shared" si="16"/>
        <v xml:space="preserve"> </v>
      </c>
      <c r="G243" s="36"/>
      <c r="H243" s="38">
        <v>7504</v>
      </c>
      <c r="I243" s="111">
        <v>4</v>
      </c>
      <c r="J243" s="38" t="s">
        <v>53</v>
      </c>
      <c r="K243" s="39"/>
      <c r="L243" s="40">
        <v>19.8</v>
      </c>
      <c r="M243" s="41" t="str">
        <f t="shared" si="18"/>
        <v xml:space="preserve"> </v>
      </c>
    </row>
    <row r="244" spans="1:13" ht="13.5" customHeight="1" x14ac:dyDescent="0.25">
      <c r="A244" s="18" t="str">
        <f t="shared" si="17"/>
        <v>43</v>
      </c>
      <c r="B244" s="24"/>
      <c r="C244" s="18" t="s">
        <v>53</v>
      </c>
      <c r="D244" s="24"/>
      <c r="E244" s="22">
        <v>4.8</v>
      </c>
      <c r="F244" s="23" t="str">
        <f t="shared" si="16"/>
        <v xml:space="preserve"> </v>
      </c>
      <c r="G244" s="36"/>
      <c r="H244" s="38">
        <v>7505</v>
      </c>
      <c r="I244" s="111">
        <v>5</v>
      </c>
      <c r="J244" s="38" t="s">
        <v>53</v>
      </c>
      <c r="K244" s="39"/>
      <c r="L244" s="40">
        <v>19.8</v>
      </c>
      <c r="M244" s="41" t="str">
        <f t="shared" si="18"/>
        <v xml:space="preserve"> </v>
      </c>
    </row>
    <row r="245" spans="1:13" ht="13.5" customHeight="1" x14ac:dyDescent="0.25">
      <c r="A245" s="18" t="str">
        <f t="shared" ref="A245:A254" si="19">43&amp;B245</f>
        <v>43</v>
      </c>
      <c r="B245" s="24"/>
      <c r="C245" s="18" t="s">
        <v>53</v>
      </c>
      <c r="D245" s="24"/>
      <c r="E245" s="22">
        <v>4.8</v>
      </c>
      <c r="F245" s="23" t="str">
        <f t="shared" si="16"/>
        <v xml:space="preserve"> </v>
      </c>
      <c r="G245" s="36"/>
      <c r="H245" s="38">
        <v>7506</v>
      </c>
      <c r="I245" s="111">
        <v>6</v>
      </c>
      <c r="J245" s="38" t="s">
        <v>53</v>
      </c>
      <c r="K245" s="39"/>
      <c r="L245" s="40">
        <v>19.8</v>
      </c>
      <c r="M245" s="41" t="str">
        <f t="shared" si="18"/>
        <v xml:space="preserve"> </v>
      </c>
    </row>
    <row r="246" spans="1:13" ht="13.5" customHeight="1" x14ac:dyDescent="0.25">
      <c r="A246" s="18" t="str">
        <f t="shared" si="19"/>
        <v>43</v>
      </c>
      <c r="B246" s="24"/>
      <c r="C246" s="18" t="s">
        <v>53</v>
      </c>
      <c r="D246" s="24"/>
      <c r="E246" s="22">
        <v>4.8</v>
      </c>
      <c r="F246" s="23" t="str">
        <f t="shared" si="16"/>
        <v xml:space="preserve"> </v>
      </c>
      <c r="G246" s="36"/>
      <c r="H246" s="38">
        <v>7507</v>
      </c>
      <c r="I246" s="111">
        <v>7</v>
      </c>
      <c r="J246" s="38" t="s">
        <v>53</v>
      </c>
      <c r="K246" s="39"/>
      <c r="L246" s="40">
        <v>19.8</v>
      </c>
      <c r="M246" s="41" t="str">
        <f t="shared" si="18"/>
        <v xml:space="preserve"> </v>
      </c>
    </row>
    <row r="247" spans="1:13" ht="13.5" customHeight="1" x14ac:dyDescent="0.25">
      <c r="A247" s="18" t="str">
        <f t="shared" si="19"/>
        <v>43</v>
      </c>
      <c r="B247" s="24"/>
      <c r="C247" s="18" t="s">
        <v>53</v>
      </c>
      <c r="D247" s="24"/>
      <c r="E247" s="22">
        <v>4.8</v>
      </c>
      <c r="F247" s="23" t="str">
        <f t="shared" si="16"/>
        <v xml:space="preserve"> </v>
      </c>
      <c r="G247" s="36"/>
      <c r="H247" s="38">
        <v>7508</v>
      </c>
      <c r="I247" s="111">
        <v>8</v>
      </c>
      <c r="J247" s="38" t="s">
        <v>53</v>
      </c>
      <c r="K247" s="39"/>
      <c r="L247" s="40">
        <v>19.8</v>
      </c>
      <c r="M247" s="41" t="str">
        <f t="shared" si="18"/>
        <v xml:space="preserve"> </v>
      </c>
    </row>
    <row r="248" spans="1:13" ht="13.5" customHeight="1" x14ac:dyDescent="0.25">
      <c r="A248" s="18" t="str">
        <f>43&amp;B248</f>
        <v>43</v>
      </c>
      <c r="B248" s="24"/>
      <c r="C248" s="18" t="s">
        <v>53</v>
      </c>
      <c r="D248" s="24"/>
      <c r="E248" s="22">
        <v>4.8</v>
      </c>
      <c r="F248" s="23" t="str">
        <f t="shared" si="16"/>
        <v xml:space="preserve"> </v>
      </c>
      <c r="G248" s="36"/>
      <c r="H248" s="38">
        <v>7509</v>
      </c>
      <c r="I248" s="111">
        <v>9</v>
      </c>
      <c r="J248" s="38" t="s">
        <v>53</v>
      </c>
      <c r="K248" s="39"/>
      <c r="L248" s="40">
        <v>19.8</v>
      </c>
      <c r="M248" s="41" t="str">
        <f t="shared" si="18"/>
        <v xml:space="preserve"> </v>
      </c>
    </row>
    <row r="249" spans="1:13" ht="13.5" customHeight="1" x14ac:dyDescent="0.25">
      <c r="A249" s="18" t="str">
        <f>43&amp;B249</f>
        <v>43</v>
      </c>
      <c r="B249" s="24"/>
      <c r="C249" s="18" t="s">
        <v>53</v>
      </c>
      <c r="D249" s="24"/>
      <c r="E249" s="22">
        <v>4.8</v>
      </c>
      <c r="F249" s="23" t="str">
        <f t="shared" si="16"/>
        <v xml:space="preserve"> </v>
      </c>
      <c r="G249" s="36"/>
      <c r="H249" s="38" t="str">
        <f t="shared" ref="H249:H271" si="20">75&amp;I249</f>
        <v>7510</v>
      </c>
      <c r="I249" s="111">
        <v>10</v>
      </c>
      <c r="J249" s="38" t="s">
        <v>53</v>
      </c>
      <c r="K249" s="39"/>
      <c r="L249" s="40">
        <v>19.8</v>
      </c>
      <c r="M249" s="41" t="str">
        <f t="shared" si="18"/>
        <v xml:space="preserve"> </v>
      </c>
    </row>
    <row r="250" spans="1:13" ht="13.5" customHeight="1" x14ac:dyDescent="0.25">
      <c r="A250" s="18" t="str">
        <f t="shared" si="19"/>
        <v>43</v>
      </c>
      <c r="B250" s="24"/>
      <c r="C250" s="18" t="s">
        <v>53</v>
      </c>
      <c r="D250" s="24"/>
      <c r="E250" s="22">
        <v>4.8</v>
      </c>
      <c r="F250" s="23" t="str">
        <f t="shared" si="16"/>
        <v xml:space="preserve"> </v>
      </c>
      <c r="G250" s="36"/>
      <c r="H250" s="38" t="str">
        <f t="shared" si="20"/>
        <v>75</v>
      </c>
      <c r="I250" s="91"/>
      <c r="J250" s="38" t="s">
        <v>53</v>
      </c>
      <c r="K250" s="39"/>
      <c r="L250" s="40">
        <v>19.8</v>
      </c>
      <c r="M250" s="41" t="str">
        <f t="shared" si="18"/>
        <v xml:space="preserve"> </v>
      </c>
    </row>
    <row r="251" spans="1:13" ht="13.5" customHeight="1" x14ac:dyDescent="0.25">
      <c r="A251" s="18" t="str">
        <f t="shared" si="19"/>
        <v>43</v>
      </c>
      <c r="B251" s="24"/>
      <c r="C251" s="18" t="s">
        <v>53</v>
      </c>
      <c r="D251" s="24"/>
      <c r="E251" s="22">
        <v>4.8</v>
      </c>
      <c r="F251" s="23" t="str">
        <f t="shared" si="16"/>
        <v xml:space="preserve"> </v>
      </c>
      <c r="G251" s="36"/>
      <c r="H251" s="38" t="str">
        <f t="shared" si="20"/>
        <v>75</v>
      </c>
      <c r="I251" s="91"/>
      <c r="J251" s="111" t="s">
        <v>53</v>
      </c>
      <c r="K251" s="39"/>
      <c r="L251" s="40">
        <v>19.8</v>
      </c>
      <c r="M251" s="41" t="str">
        <f t="shared" si="18"/>
        <v xml:space="preserve"> </v>
      </c>
    </row>
    <row r="252" spans="1:13" ht="13.5" customHeight="1" x14ac:dyDescent="0.25">
      <c r="A252" s="18" t="str">
        <f t="shared" si="19"/>
        <v>43</v>
      </c>
      <c r="B252" s="24"/>
      <c r="C252" s="18" t="s">
        <v>53</v>
      </c>
      <c r="D252" s="24"/>
      <c r="E252" s="22">
        <v>4.8</v>
      </c>
      <c r="F252" s="23" t="str">
        <f t="shared" si="16"/>
        <v xml:space="preserve"> </v>
      </c>
      <c r="G252" s="36"/>
      <c r="H252" s="38" t="str">
        <f t="shared" si="20"/>
        <v>75</v>
      </c>
      <c r="I252" s="91"/>
      <c r="J252" s="38" t="s">
        <v>53</v>
      </c>
      <c r="K252" s="39"/>
      <c r="L252" s="40">
        <v>19.8</v>
      </c>
      <c r="M252" s="41" t="str">
        <f t="shared" si="18"/>
        <v xml:space="preserve"> </v>
      </c>
    </row>
    <row r="253" spans="1:13" ht="13.5" customHeight="1" x14ac:dyDescent="0.25">
      <c r="A253" s="18" t="str">
        <f t="shared" si="19"/>
        <v>43</v>
      </c>
      <c r="B253" s="24"/>
      <c r="C253" s="18" t="s">
        <v>53</v>
      </c>
      <c r="D253" s="24"/>
      <c r="E253" s="22">
        <v>4.8</v>
      </c>
      <c r="F253" s="23" t="str">
        <f t="shared" si="16"/>
        <v xml:space="preserve"> </v>
      </c>
      <c r="G253" s="36"/>
      <c r="H253" s="38" t="str">
        <f t="shared" si="20"/>
        <v>75</v>
      </c>
      <c r="I253" s="91"/>
      <c r="J253" s="111" t="s">
        <v>53</v>
      </c>
      <c r="K253" s="39"/>
      <c r="L253" s="40">
        <v>19.8</v>
      </c>
      <c r="M253" s="41" t="str">
        <f t="shared" si="18"/>
        <v xml:space="preserve"> </v>
      </c>
    </row>
    <row r="254" spans="1:13" ht="13.5" customHeight="1" x14ac:dyDescent="0.25">
      <c r="A254" s="18" t="str">
        <f t="shared" si="19"/>
        <v>43</v>
      </c>
      <c r="B254" s="24"/>
      <c r="C254" s="18" t="s">
        <v>53</v>
      </c>
      <c r="D254" s="24"/>
      <c r="E254" s="22">
        <v>4.8</v>
      </c>
      <c r="F254" s="23" t="str">
        <f t="shared" si="16"/>
        <v xml:space="preserve"> </v>
      </c>
      <c r="G254" s="36"/>
      <c r="H254" s="38" t="str">
        <f t="shared" si="20"/>
        <v>75</v>
      </c>
      <c r="I254" s="91"/>
      <c r="J254" s="111" t="s">
        <v>53</v>
      </c>
      <c r="K254" s="39"/>
      <c r="L254" s="40">
        <v>19.8</v>
      </c>
      <c r="M254" s="41" t="str">
        <f t="shared" si="18"/>
        <v xml:space="preserve"> </v>
      </c>
    </row>
    <row r="255" spans="1:13" ht="13.5" customHeight="1" x14ac:dyDescent="0.25">
      <c r="A255" s="18">
        <v>4399</v>
      </c>
      <c r="B255" s="84"/>
      <c r="C255" s="51" t="s">
        <v>70</v>
      </c>
      <c r="D255" s="24"/>
      <c r="E255" s="22">
        <v>4.8</v>
      </c>
      <c r="F255" s="23" t="str">
        <f t="shared" si="16"/>
        <v xml:space="preserve"> </v>
      </c>
      <c r="G255" s="36"/>
      <c r="H255" s="38" t="str">
        <f t="shared" si="20"/>
        <v>75</v>
      </c>
      <c r="I255" s="91"/>
      <c r="J255" s="38" t="s">
        <v>53</v>
      </c>
      <c r="K255" s="39"/>
      <c r="L255" s="40">
        <v>19.8</v>
      </c>
      <c r="M255" s="41" t="str">
        <f t="shared" si="18"/>
        <v xml:space="preserve"> </v>
      </c>
    </row>
    <row r="256" spans="1:13" ht="13.5" customHeight="1" x14ac:dyDescent="0.25">
      <c r="A256" s="156" t="s">
        <v>91</v>
      </c>
      <c r="B256" s="157"/>
      <c r="C256" s="157"/>
      <c r="D256" s="157"/>
      <c r="E256" s="158"/>
      <c r="F256" s="22" t="str">
        <f>IF(SUM(F204:F255)=0," ",SUM(F204:F255))</f>
        <v xml:space="preserve"> </v>
      </c>
      <c r="G256" s="36"/>
      <c r="H256" s="38" t="str">
        <f t="shared" si="20"/>
        <v>75</v>
      </c>
      <c r="I256" s="91"/>
      <c r="J256" s="38" t="s">
        <v>53</v>
      </c>
      <c r="K256" s="39"/>
      <c r="L256" s="40">
        <v>19.8</v>
      </c>
      <c r="M256" s="41" t="str">
        <f t="shared" si="18"/>
        <v xml:space="preserve"> </v>
      </c>
    </row>
    <row r="257" spans="1:13" ht="13.5" customHeight="1" x14ac:dyDescent="0.25">
      <c r="A257" s="126"/>
      <c r="B257" s="127"/>
      <c r="C257" s="126"/>
      <c r="D257" s="127"/>
      <c r="E257" s="128"/>
      <c r="F257" s="128"/>
      <c r="G257" s="36"/>
      <c r="H257" s="38" t="str">
        <f t="shared" si="20"/>
        <v>75</v>
      </c>
      <c r="I257" s="91"/>
      <c r="J257" s="111" t="s">
        <v>53</v>
      </c>
      <c r="K257" s="39"/>
      <c r="L257" s="40">
        <v>19.8</v>
      </c>
      <c r="M257" s="41" t="str">
        <f t="shared" si="18"/>
        <v xml:space="preserve"> </v>
      </c>
    </row>
    <row r="258" spans="1:13" ht="13.5" customHeight="1" x14ac:dyDescent="0.25">
      <c r="A258" s="126"/>
      <c r="B258" s="126"/>
      <c r="C258" s="126"/>
      <c r="D258" s="127"/>
      <c r="E258" s="128"/>
      <c r="F258" s="128"/>
      <c r="G258" s="36"/>
      <c r="H258" s="38" t="str">
        <f t="shared" si="20"/>
        <v>75</v>
      </c>
      <c r="I258" s="91"/>
      <c r="J258" s="38" t="s">
        <v>53</v>
      </c>
      <c r="K258" s="39"/>
      <c r="L258" s="40">
        <v>19.8</v>
      </c>
      <c r="M258" s="41" t="str">
        <f t="shared" si="18"/>
        <v xml:space="preserve"> </v>
      </c>
    </row>
    <row r="259" spans="1:13" ht="13.5" customHeight="1" x14ac:dyDescent="0.25">
      <c r="A259" s="122" t="s">
        <v>135</v>
      </c>
      <c r="B259" s="123"/>
      <c r="C259" s="123"/>
      <c r="D259" s="123"/>
      <c r="E259" s="123"/>
      <c r="F259" s="124"/>
      <c r="G259" s="36"/>
      <c r="H259" s="38" t="str">
        <f t="shared" si="20"/>
        <v>75</v>
      </c>
      <c r="I259" s="91"/>
      <c r="J259" s="111" t="s">
        <v>53</v>
      </c>
      <c r="K259" s="39"/>
      <c r="L259" s="40">
        <v>19.8</v>
      </c>
      <c r="M259" s="41" t="str">
        <f t="shared" si="18"/>
        <v xml:space="preserve"> </v>
      </c>
    </row>
    <row r="260" spans="1:13" ht="13.5" customHeight="1" x14ac:dyDescent="0.25">
      <c r="A260" s="122" t="s">
        <v>188</v>
      </c>
      <c r="B260" s="123"/>
      <c r="C260" s="123"/>
      <c r="D260" s="123"/>
      <c r="E260" s="123"/>
      <c r="F260" s="124"/>
      <c r="G260" s="36"/>
      <c r="H260" s="38" t="str">
        <f t="shared" si="20"/>
        <v>75</v>
      </c>
      <c r="I260" s="91"/>
      <c r="J260" s="111" t="s">
        <v>53</v>
      </c>
      <c r="K260" s="39"/>
      <c r="L260" s="40">
        <v>19.8</v>
      </c>
      <c r="M260" s="41" t="str">
        <f t="shared" si="18"/>
        <v xml:space="preserve"> </v>
      </c>
    </row>
    <row r="261" spans="1:13" ht="13.5" customHeight="1" x14ac:dyDescent="0.25">
      <c r="A261" s="108" t="s">
        <v>24</v>
      </c>
      <c r="B261" s="151" t="s">
        <v>0</v>
      </c>
      <c r="C261" s="152"/>
      <c r="D261" s="83" t="s">
        <v>1</v>
      </c>
      <c r="E261" s="83" t="s">
        <v>2</v>
      </c>
      <c r="F261" s="83" t="s">
        <v>3</v>
      </c>
      <c r="G261" s="36"/>
      <c r="H261" s="38" t="str">
        <f t="shared" si="20"/>
        <v>75</v>
      </c>
      <c r="I261" s="91"/>
      <c r="J261" s="38" t="s">
        <v>53</v>
      </c>
      <c r="K261" s="39"/>
      <c r="L261" s="40">
        <v>19.8</v>
      </c>
      <c r="M261" s="41" t="str">
        <f t="shared" si="18"/>
        <v xml:space="preserve"> </v>
      </c>
    </row>
    <row r="262" spans="1:13" ht="13.5" customHeight="1" x14ac:dyDescent="0.25">
      <c r="A262" s="18" t="str">
        <f t="shared" ref="A262:A274" si="21">61&amp;B262</f>
        <v>61</v>
      </c>
      <c r="B262" s="102"/>
      <c r="C262" s="90" t="s">
        <v>53</v>
      </c>
      <c r="D262" s="92"/>
      <c r="E262" s="22">
        <v>28.85</v>
      </c>
      <c r="F262" s="23" t="str">
        <f t="shared" ref="F262:F275" si="22">IF(D262*E262=0," ",D262*E262)</f>
        <v xml:space="preserve"> </v>
      </c>
      <c r="G262" s="36"/>
      <c r="H262" s="38" t="str">
        <f t="shared" si="20"/>
        <v>75</v>
      </c>
      <c r="I262" s="91"/>
      <c r="J262" s="38" t="s">
        <v>53</v>
      </c>
      <c r="K262" s="39"/>
      <c r="L262" s="40">
        <v>19.8</v>
      </c>
      <c r="M262" s="41" t="str">
        <f t="shared" si="18"/>
        <v xml:space="preserve"> </v>
      </c>
    </row>
    <row r="263" spans="1:13" ht="13.5" customHeight="1" x14ac:dyDescent="0.25">
      <c r="A263" s="18" t="str">
        <f t="shared" si="21"/>
        <v>61</v>
      </c>
      <c r="B263" s="102"/>
      <c r="C263" s="90" t="s">
        <v>53</v>
      </c>
      <c r="D263" s="92"/>
      <c r="E263" s="22">
        <v>28.85</v>
      </c>
      <c r="F263" s="23" t="str">
        <f t="shared" si="22"/>
        <v xml:space="preserve"> </v>
      </c>
      <c r="G263" s="36"/>
      <c r="H263" s="38" t="str">
        <f t="shared" si="20"/>
        <v>75</v>
      </c>
      <c r="I263" s="91"/>
      <c r="J263" s="38" t="s">
        <v>53</v>
      </c>
      <c r="K263" s="39"/>
      <c r="L263" s="40">
        <v>19.8</v>
      </c>
      <c r="M263" s="41" t="str">
        <f t="shared" si="18"/>
        <v xml:space="preserve"> </v>
      </c>
    </row>
    <row r="264" spans="1:13" ht="13.5" customHeight="1" x14ac:dyDescent="0.25">
      <c r="A264" s="18" t="str">
        <f t="shared" si="21"/>
        <v>61</v>
      </c>
      <c r="B264" s="102"/>
      <c r="C264" s="90" t="s">
        <v>53</v>
      </c>
      <c r="D264" s="92"/>
      <c r="E264" s="22">
        <v>28.85</v>
      </c>
      <c r="F264" s="23" t="str">
        <f t="shared" si="22"/>
        <v xml:space="preserve"> </v>
      </c>
      <c r="G264" s="36"/>
      <c r="H264" s="38" t="str">
        <f t="shared" si="20"/>
        <v>75</v>
      </c>
      <c r="I264" s="91"/>
      <c r="J264" s="111" t="s">
        <v>53</v>
      </c>
      <c r="K264" s="39"/>
      <c r="L264" s="40">
        <v>19.8</v>
      </c>
      <c r="M264" s="41" t="str">
        <f t="shared" si="18"/>
        <v xml:space="preserve"> </v>
      </c>
    </row>
    <row r="265" spans="1:13" ht="13.5" customHeight="1" x14ac:dyDescent="0.25">
      <c r="A265" s="18" t="str">
        <f t="shared" si="21"/>
        <v>61</v>
      </c>
      <c r="B265" s="102"/>
      <c r="C265" s="90" t="s">
        <v>53</v>
      </c>
      <c r="D265" s="92"/>
      <c r="E265" s="22">
        <v>28.85</v>
      </c>
      <c r="F265" s="23" t="str">
        <f t="shared" si="22"/>
        <v xml:space="preserve"> </v>
      </c>
      <c r="G265" s="36"/>
      <c r="H265" s="38" t="str">
        <f t="shared" si="20"/>
        <v>75</v>
      </c>
      <c r="I265" s="91"/>
      <c r="J265" s="38" t="s">
        <v>53</v>
      </c>
      <c r="K265" s="39"/>
      <c r="L265" s="40">
        <v>19.8</v>
      </c>
      <c r="M265" s="41" t="str">
        <f t="shared" si="18"/>
        <v xml:space="preserve"> </v>
      </c>
    </row>
    <row r="266" spans="1:13" ht="13.5" customHeight="1" x14ac:dyDescent="0.25">
      <c r="A266" s="18" t="str">
        <f t="shared" si="21"/>
        <v>61</v>
      </c>
      <c r="B266" s="102"/>
      <c r="C266" s="90" t="s">
        <v>53</v>
      </c>
      <c r="D266" s="92"/>
      <c r="E266" s="22">
        <v>28.85</v>
      </c>
      <c r="F266" s="23" t="str">
        <f t="shared" si="22"/>
        <v xml:space="preserve"> </v>
      </c>
      <c r="G266" s="36"/>
      <c r="H266" s="38" t="str">
        <f t="shared" si="20"/>
        <v>75</v>
      </c>
      <c r="I266" s="91"/>
      <c r="J266" s="111" t="s">
        <v>53</v>
      </c>
      <c r="K266" s="39"/>
      <c r="L266" s="40">
        <v>19.8</v>
      </c>
      <c r="M266" s="41" t="str">
        <f t="shared" si="18"/>
        <v xml:space="preserve"> </v>
      </c>
    </row>
    <row r="267" spans="1:13" ht="15" x14ac:dyDescent="0.25">
      <c r="A267" s="18" t="str">
        <f t="shared" si="21"/>
        <v>61</v>
      </c>
      <c r="B267" s="102"/>
      <c r="C267" s="90" t="s">
        <v>53</v>
      </c>
      <c r="D267" s="92"/>
      <c r="E267" s="22">
        <v>28.85</v>
      </c>
      <c r="F267" s="23" t="str">
        <f t="shared" si="22"/>
        <v xml:space="preserve"> </v>
      </c>
      <c r="G267" s="36"/>
      <c r="H267" s="38" t="str">
        <f t="shared" si="20"/>
        <v>75</v>
      </c>
      <c r="I267" s="91"/>
      <c r="J267" s="111" t="s">
        <v>53</v>
      </c>
      <c r="K267" s="39"/>
      <c r="L267" s="40">
        <v>19.8</v>
      </c>
      <c r="M267" s="41" t="str">
        <f t="shared" si="18"/>
        <v xml:space="preserve"> </v>
      </c>
    </row>
    <row r="268" spans="1:13" ht="15" x14ac:dyDescent="0.25">
      <c r="A268" s="18" t="str">
        <f t="shared" si="21"/>
        <v>61</v>
      </c>
      <c r="B268" s="102"/>
      <c r="C268" s="90" t="s">
        <v>53</v>
      </c>
      <c r="D268" s="92"/>
      <c r="E268" s="22">
        <v>28.85</v>
      </c>
      <c r="F268" s="23" t="str">
        <f t="shared" si="22"/>
        <v xml:space="preserve"> </v>
      </c>
      <c r="G268" s="36"/>
      <c r="H268" s="38" t="str">
        <f t="shared" si="20"/>
        <v>75</v>
      </c>
      <c r="I268" s="91"/>
      <c r="J268" s="111" t="s">
        <v>53</v>
      </c>
      <c r="K268" s="39"/>
      <c r="L268" s="40">
        <v>19.8</v>
      </c>
      <c r="M268" s="41" t="str">
        <f t="shared" si="18"/>
        <v xml:space="preserve"> </v>
      </c>
    </row>
    <row r="269" spans="1:13" ht="15" x14ac:dyDescent="0.25">
      <c r="A269" s="18" t="str">
        <f t="shared" si="21"/>
        <v>61</v>
      </c>
      <c r="B269" s="102"/>
      <c r="C269" s="90" t="s">
        <v>53</v>
      </c>
      <c r="D269" s="92"/>
      <c r="E269" s="22">
        <v>28.85</v>
      </c>
      <c r="F269" s="23" t="str">
        <f t="shared" si="22"/>
        <v xml:space="preserve"> </v>
      </c>
      <c r="G269" s="36"/>
      <c r="H269" s="38" t="str">
        <f t="shared" si="20"/>
        <v>75</v>
      </c>
      <c r="I269" s="91"/>
      <c r="J269" s="38" t="s">
        <v>53</v>
      </c>
      <c r="K269" s="39"/>
      <c r="L269" s="40">
        <v>19.8</v>
      </c>
      <c r="M269" s="41" t="str">
        <f t="shared" si="18"/>
        <v xml:space="preserve"> </v>
      </c>
    </row>
    <row r="270" spans="1:13" ht="15" x14ac:dyDescent="0.25">
      <c r="A270" s="18" t="str">
        <f t="shared" si="21"/>
        <v>61</v>
      </c>
      <c r="B270" s="102"/>
      <c r="C270" s="90" t="s">
        <v>53</v>
      </c>
      <c r="D270" s="92"/>
      <c r="E270" s="22">
        <v>28.85</v>
      </c>
      <c r="F270" s="23" t="str">
        <f t="shared" si="22"/>
        <v xml:space="preserve"> </v>
      </c>
      <c r="G270" s="36"/>
      <c r="H270" s="38" t="str">
        <f t="shared" si="20"/>
        <v>75</v>
      </c>
      <c r="I270" s="91"/>
      <c r="J270" s="38" t="s">
        <v>53</v>
      </c>
      <c r="K270" s="39"/>
      <c r="L270" s="40">
        <v>19.8</v>
      </c>
      <c r="M270" s="41" t="str">
        <f t="shared" si="18"/>
        <v xml:space="preserve"> </v>
      </c>
    </row>
    <row r="271" spans="1:13" ht="13.5" customHeight="1" x14ac:dyDescent="0.25">
      <c r="A271" s="18" t="str">
        <f t="shared" si="21"/>
        <v>61</v>
      </c>
      <c r="B271" s="102"/>
      <c r="C271" s="90" t="s">
        <v>53</v>
      </c>
      <c r="D271" s="92"/>
      <c r="E271" s="22">
        <v>28.85</v>
      </c>
      <c r="F271" s="23" t="str">
        <f t="shared" si="22"/>
        <v xml:space="preserve"> </v>
      </c>
      <c r="G271" s="36"/>
      <c r="H271" s="38" t="str">
        <f t="shared" si="20"/>
        <v>75</v>
      </c>
      <c r="I271" s="91"/>
      <c r="J271" s="111" t="s">
        <v>53</v>
      </c>
      <c r="K271" s="39"/>
      <c r="L271" s="40">
        <v>19.8</v>
      </c>
      <c r="M271" s="41" t="str">
        <f t="shared" si="18"/>
        <v xml:space="preserve"> </v>
      </c>
    </row>
    <row r="272" spans="1:13" s="64" customFormat="1" ht="13.5" customHeight="1" x14ac:dyDescent="0.25">
      <c r="A272" s="18" t="str">
        <f t="shared" si="21"/>
        <v>61</v>
      </c>
      <c r="B272" s="102"/>
      <c r="C272" s="90" t="s">
        <v>53</v>
      </c>
      <c r="D272" s="92"/>
      <c r="E272" s="22">
        <v>28.85</v>
      </c>
      <c r="F272" s="23" t="str">
        <f t="shared" si="22"/>
        <v xml:space="preserve"> </v>
      </c>
      <c r="G272" s="36"/>
      <c r="H272" s="165" t="s">
        <v>150</v>
      </c>
      <c r="I272" s="165"/>
      <c r="J272" s="165"/>
      <c r="K272" s="165"/>
      <c r="L272" s="166"/>
      <c r="M272" s="22" t="str">
        <f>IF(SUM(M240:M271)=0," ",SUM(M240:M271))</f>
        <v xml:space="preserve"> </v>
      </c>
    </row>
    <row r="273" spans="1:13" s="64" customFormat="1" ht="13.5" customHeight="1" x14ac:dyDescent="0.25">
      <c r="A273" s="18" t="str">
        <f t="shared" si="21"/>
        <v>61</v>
      </c>
      <c r="B273" s="102"/>
      <c r="C273" s="90" t="s">
        <v>53</v>
      </c>
      <c r="D273" s="92"/>
      <c r="E273" s="22">
        <v>28.85</v>
      </c>
      <c r="F273" s="23" t="str">
        <f t="shared" si="22"/>
        <v xml:space="preserve"> </v>
      </c>
      <c r="G273" s="36"/>
      <c r="H273" s="126"/>
      <c r="I273" s="127"/>
      <c r="J273" s="126"/>
      <c r="K273" s="127"/>
      <c r="L273" s="128"/>
      <c r="M273" s="128"/>
    </row>
    <row r="274" spans="1:13" ht="13.5" customHeight="1" x14ac:dyDescent="0.25">
      <c r="A274" s="18" t="str">
        <f t="shared" si="21"/>
        <v>61</v>
      </c>
      <c r="B274" s="102"/>
      <c r="C274" s="90" t="s">
        <v>53</v>
      </c>
      <c r="D274" s="92"/>
      <c r="E274" s="22">
        <v>28.85</v>
      </c>
      <c r="F274" s="23" t="str">
        <f t="shared" si="22"/>
        <v xml:space="preserve"> </v>
      </c>
      <c r="G274" s="36"/>
      <c r="H274" s="126"/>
      <c r="I274" s="126"/>
      <c r="J274" s="126"/>
      <c r="K274" s="126"/>
      <c r="L274" s="126"/>
      <c r="M274" s="126"/>
    </row>
    <row r="275" spans="1:13" ht="13.5" customHeight="1" x14ac:dyDescent="0.25">
      <c r="A275" s="18" t="str">
        <f>61&amp;B275</f>
        <v>61</v>
      </c>
      <c r="B275" s="102"/>
      <c r="C275" s="90" t="s">
        <v>53</v>
      </c>
      <c r="D275" s="92"/>
      <c r="E275" s="22">
        <v>28.85</v>
      </c>
      <c r="F275" s="23" t="str">
        <f t="shared" si="22"/>
        <v xml:space="preserve"> </v>
      </c>
      <c r="G275" s="11"/>
      <c r="H275" s="11"/>
      <c r="I275" s="11"/>
      <c r="J275" s="11"/>
      <c r="K275" s="29"/>
      <c r="L275" s="29"/>
      <c r="M275" s="11"/>
    </row>
    <row r="276" spans="1:13" ht="13.5" customHeight="1" thickBot="1" x14ac:dyDescent="0.3">
      <c r="A276" s="159" t="s">
        <v>187</v>
      </c>
      <c r="B276" s="160"/>
      <c r="C276" s="160"/>
      <c r="D276" s="160"/>
      <c r="E276" s="161"/>
      <c r="F276" s="22" t="str">
        <f>IF(SUM(F262:F275)=0," ",SUM(F262:F275))</f>
        <v xml:space="preserve"> </v>
      </c>
      <c r="G276" s="11"/>
      <c r="H276" s="1"/>
      <c r="I276" s="1"/>
      <c r="J276" s="52" t="s">
        <v>26</v>
      </c>
      <c r="K276" s="164" t="str">
        <f>IF(SUM(M192:M194,M197:M199,F256,F276,M213,M231,M272)=0," ",SUM(M192:M194,M197:M199,F256,F276,M213,M231,M272))</f>
        <v xml:space="preserve"> </v>
      </c>
      <c r="L276" s="164"/>
      <c r="M276" s="62"/>
    </row>
    <row r="277" spans="1:13" ht="13.5" customHeight="1" x14ac:dyDescent="0.25">
      <c r="A277" s="126"/>
      <c r="B277" s="127"/>
      <c r="C277" s="126"/>
      <c r="D277" s="127"/>
      <c r="E277" s="128"/>
      <c r="F277" s="128"/>
      <c r="G277" s="11"/>
      <c r="H277" s="1"/>
      <c r="I277" s="1"/>
      <c r="K277" s="62"/>
      <c r="M277" s="62"/>
    </row>
    <row r="278" spans="1:13" ht="13.5" customHeight="1" x14ac:dyDescent="0.25">
      <c r="A278" s="126"/>
      <c r="B278" s="127"/>
      <c r="C278" s="126"/>
      <c r="D278" s="127"/>
      <c r="E278" s="128"/>
      <c r="F278" s="128"/>
      <c r="G278" s="11"/>
      <c r="H278" s="126"/>
      <c r="I278" s="126"/>
      <c r="J278" s="126"/>
      <c r="K278" s="127"/>
      <c r="L278" s="128"/>
      <c r="M278" s="128"/>
    </row>
    <row r="279" spans="1:13" ht="13.5" customHeight="1" x14ac:dyDescent="0.25">
      <c r="A279" s="122" t="s">
        <v>183</v>
      </c>
      <c r="B279" s="123"/>
      <c r="C279" s="123"/>
      <c r="D279" s="123"/>
      <c r="E279" s="123"/>
      <c r="F279" s="124"/>
      <c r="G279" s="36"/>
      <c r="H279" s="122" t="s">
        <v>133</v>
      </c>
      <c r="I279" s="123"/>
      <c r="J279" s="123"/>
      <c r="K279" s="123"/>
      <c r="L279" s="123"/>
      <c r="M279" s="124"/>
    </row>
    <row r="280" spans="1:13" ht="13.5" customHeight="1" x14ac:dyDescent="0.25">
      <c r="A280" s="122" t="s">
        <v>184</v>
      </c>
      <c r="B280" s="123"/>
      <c r="C280" s="123"/>
      <c r="D280" s="123"/>
      <c r="E280" s="123"/>
      <c r="F280" s="124"/>
      <c r="G280" s="36"/>
      <c r="H280" s="143" t="s">
        <v>238</v>
      </c>
      <c r="I280" s="123"/>
      <c r="J280" s="123"/>
      <c r="K280" s="123"/>
      <c r="L280" s="123"/>
      <c r="M280" s="124"/>
    </row>
    <row r="281" spans="1:13" ht="13.5" customHeight="1" x14ac:dyDescent="0.25">
      <c r="A281" s="18" t="s">
        <v>24</v>
      </c>
      <c r="B281" s="151" t="s">
        <v>0</v>
      </c>
      <c r="C281" s="153"/>
      <c r="D281" s="18" t="s">
        <v>1</v>
      </c>
      <c r="E281" s="18" t="s">
        <v>2</v>
      </c>
      <c r="F281" s="18" t="s">
        <v>3</v>
      </c>
      <c r="G281" s="11"/>
      <c r="H281" s="108" t="s">
        <v>24</v>
      </c>
      <c r="I281" s="151" t="s">
        <v>0</v>
      </c>
      <c r="J281" s="153"/>
      <c r="K281" s="83" t="s">
        <v>1</v>
      </c>
      <c r="L281" s="83" t="s">
        <v>2</v>
      </c>
      <c r="M281" s="83" t="s">
        <v>3</v>
      </c>
    </row>
    <row r="282" spans="1:13" ht="13.5" customHeight="1" x14ac:dyDescent="0.25">
      <c r="A282" s="18" t="str">
        <f t="shared" ref="A282:A295" si="23">62&amp;B282</f>
        <v>62</v>
      </c>
      <c r="B282" s="37"/>
      <c r="C282" s="90" t="s">
        <v>53</v>
      </c>
      <c r="D282" s="24"/>
      <c r="E282" s="22">
        <v>28.85</v>
      </c>
      <c r="F282" s="23" t="str">
        <f t="shared" ref="F282:F296" si="24">IF(D282*E282=0," ",D282*E282)</f>
        <v xml:space="preserve"> </v>
      </c>
      <c r="G282" s="11"/>
      <c r="H282" s="18" t="str">
        <f t="shared" ref="H282:H295" si="25">66&amp;I282</f>
        <v>66</v>
      </c>
      <c r="I282" s="102"/>
      <c r="J282" s="109" t="s">
        <v>53</v>
      </c>
      <c r="K282" s="92"/>
      <c r="L282" s="22">
        <v>28.85</v>
      </c>
      <c r="M282" s="23" t="str">
        <f t="shared" ref="M282:M296" si="26">IF(K282*L282=0," ",K282*L282)</f>
        <v xml:space="preserve"> </v>
      </c>
    </row>
    <row r="283" spans="1:13" ht="13.5" customHeight="1" x14ac:dyDescent="0.25">
      <c r="A283" s="18" t="str">
        <f t="shared" si="23"/>
        <v>62</v>
      </c>
      <c r="B283" s="37"/>
      <c r="C283" s="90" t="s">
        <v>53</v>
      </c>
      <c r="D283" s="24"/>
      <c r="E283" s="22">
        <v>28.85</v>
      </c>
      <c r="F283" s="23" t="str">
        <f t="shared" si="24"/>
        <v xml:space="preserve"> </v>
      </c>
      <c r="G283" s="11"/>
      <c r="H283" s="18" t="str">
        <f t="shared" si="25"/>
        <v>66</v>
      </c>
      <c r="I283" s="102"/>
      <c r="J283" s="109" t="s">
        <v>53</v>
      </c>
      <c r="K283" s="92"/>
      <c r="L283" s="22">
        <v>28.85</v>
      </c>
      <c r="M283" s="23" t="str">
        <f t="shared" si="26"/>
        <v xml:space="preserve"> </v>
      </c>
    </row>
    <row r="284" spans="1:13" ht="13.5" customHeight="1" x14ac:dyDescent="0.25">
      <c r="A284" s="18" t="str">
        <f t="shared" si="23"/>
        <v>62</v>
      </c>
      <c r="B284" s="37"/>
      <c r="C284" s="90" t="s">
        <v>53</v>
      </c>
      <c r="D284" s="24"/>
      <c r="E284" s="22">
        <v>28.85</v>
      </c>
      <c r="F284" s="23" t="str">
        <f t="shared" si="24"/>
        <v xml:space="preserve"> </v>
      </c>
      <c r="G284" s="11"/>
      <c r="H284" s="18" t="str">
        <f t="shared" si="25"/>
        <v>66</v>
      </c>
      <c r="I284" s="102"/>
      <c r="J284" s="109" t="s">
        <v>53</v>
      </c>
      <c r="K284" s="92"/>
      <c r="L284" s="22">
        <v>28.85</v>
      </c>
      <c r="M284" s="23" t="str">
        <f t="shared" si="26"/>
        <v xml:space="preserve"> </v>
      </c>
    </row>
    <row r="285" spans="1:13" ht="13.5" customHeight="1" x14ac:dyDescent="0.25">
      <c r="A285" s="18" t="str">
        <f t="shared" si="23"/>
        <v>62</v>
      </c>
      <c r="B285" s="37"/>
      <c r="C285" s="90" t="s">
        <v>53</v>
      </c>
      <c r="D285" s="24"/>
      <c r="E285" s="22">
        <v>28.85</v>
      </c>
      <c r="F285" s="23" t="str">
        <f t="shared" si="24"/>
        <v xml:space="preserve"> </v>
      </c>
      <c r="G285" s="11"/>
      <c r="H285" s="18" t="str">
        <f t="shared" si="25"/>
        <v>66</v>
      </c>
      <c r="I285" s="102"/>
      <c r="J285" s="109" t="s">
        <v>53</v>
      </c>
      <c r="K285" s="92"/>
      <c r="L285" s="22">
        <v>28.85</v>
      </c>
      <c r="M285" s="23" t="str">
        <f t="shared" si="26"/>
        <v xml:space="preserve"> </v>
      </c>
    </row>
    <row r="286" spans="1:13" ht="13.5" customHeight="1" x14ac:dyDescent="0.25">
      <c r="A286" s="18" t="str">
        <f t="shared" si="23"/>
        <v>62</v>
      </c>
      <c r="B286" s="37"/>
      <c r="C286" s="90" t="s">
        <v>53</v>
      </c>
      <c r="D286" s="24"/>
      <c r="E286" s="22">
        <v>28.85</v>
      </c>
      <c r="F286" s="23" t="str">
        <f t="shared" si="24"/>
        <v xml:space="preserve"> </v>
      </c>
      <c r="G286" s="11"/>
      <c r="H286" s="18" t="str">
        <f t="shared" si="25"/>
        <v>66</v>
      </c>
      <c r="I286" s="102"/>
      <c r="J286" s="109" t="s">
        <v>53</v>
      </c>
      <c r="K286" s="92"/>
      <c r="L286" s="22">
        <v>28.85</v>
      </c>
      <c r="M286" s="23" t="str">
        <f t="shared" si="26"/>
        <v xml:space="preserve"> </v>
      </c>
    </row>
    <row r="287" spans="1:13" ht="13.5" customHeight="1" x14ac:dyDescent="0.25">
      <c r="A287" s="18" t="str">
        <f t="shared" si="23"/>
        <v>62</v>
      </c>
      <c r="B287" s="37"/>
      <c r="C287" s="90" t="s">
        <v>53</v>
      </c>
      <c r="D287" s="24"/>
      <c r="E287" s="22">
        <v>28.85</v>
      </c>
      <c r="F287" s="23" t="str">
        <f t="shared" si="24"/>
        <v xml:space="preserve"> </v>
      </c>
      <c r="G287" s="11"/>
      <c r="H287" s="18" t="str">
        <f t="shared" si="25"/>
        <v>66</v>
      </c>
      <c r="I287" s="102"/>
      <c r="J287" s="109" t="s">
        <v>53</v>
      </c>
      <c r="K287" s="92"/>
      <c r="L287" s="22">
        <v>28.85</v>
      </c>
      <c r="M287" s="23" t="str">
        <f t="shared" si="26"/>
        <v xml:space="preserve"> </v>
      </c>
    </row>
    <row r="288" spans="1:13" ht="13.5" customHeight="1" x14ac:dyDescent="0.25">
      <c r="A288" s="18" t="str">
        <f t="shared" si="23"/>
        <v>62</v>
      </c>
      <c r="B288" s="37"/>
      <c r="C288" s="90" t="s">
        <v>53</v>
      </c>
      <c r="D288" s="24"/>
      <c r="E288" s="22">
        <v>28.85</v>
      </c>
      <c r="F288" s="23" t="str">
        <f t="shared" si="24"/>
        <v xml:space="preserve"> </v>
      </c>
      <c r="G288" s="11"/>
      <c r="H288" s="18" t="str">
        <f t="shared" si="25"/>
        <v>66</v>
      </c>
      <c r="I288" s="102"/>
      <c r="J288" s="109" t="s">
        <v>53</v>
      </c>
      <c r="K288" s="92"/>
      <c r="L288" s="22">
        <v>28.85</v>
      </c>
      <c r="M288" s="23" t="str">
        <f t="shared" si="26"/>
        <v xml:space="preserve"> </v>
      </c>
    </row>
    <row r="289" spans="1:13" ht="13.5" customHeight="1" x14ac:dyDescent="0.25">
      <c r="A289" s="18" t="str">
        <f t="shared" si="23"/>
        <v>62</v>
      </c>
      <c r="B289" s="37"/>
      <c r="C289" s="90" t="s">
        <v>53</v>
      </c>
      <c r="D289" s="24"/>
      <c r="E289" s="22">
        <v>28.85</v>
      </c>
      <c r="F289" s="23" t="str">
        <f t="shared" si="24"/>
        <v xml:space="preserve"> </v>
      </c>
      <c r="G289" s="11"/>
      <c r="H289" s="18" t="str">
        <f>66&amp;I289</f>
        <v>66</v>
      </c>
      <c r="I289" s="102"/>
      <c r="J289" s="109" t="s">
        <v>53</v>
      </c>
      <c r="K289" s="92"/>
      <c r="L289" s="22">
        <v>28.85</v>
      </c>
      <c r="M289" s="23" t="str">
        <f>IF(K289*L289=0," ",K289*L289)</f>
        <v xml:space="preserve"> </v>
      </c>
    </row>
    <row r="290" spans="1:13" ht="13.5" customHeight="1" x14ac:dyDescent="0.25">
      <c r="A290" s="18" t="str">
        <f>62&amp;B290</f>
        <v>62</v>
      </c>
      <c r="B290" s="37"/>
      <c r="C290" s="90" t="s">
        <v>53</v>
      </c>
      <c r="D290" s="24"/>
      <c r="E290" s="22">
        <v>28.85</v>
      </c>
      <c r="F290" s="23" t="str">
        <f>IF(D290*E290=0," ",D290*E290)</f>
        <v xml:space="preserve"> </v>
      </c>
      <c r="G290" s="11"/>
      <c r="H290" s="18" t="str">
        <f>66&amp;I290</f>
        <v>66</v>
      </c>
      <c r="I290" s="102"/>
      <c r="J290" s="109" t="s">
        <v>53</v>
      </c>
      <c r="K290" s="92"/>
      <c r="L290" s="22">
        <v>28.85</v>
      </c>
      <c r="M290" s="23" t="str">
        <f>IF(K290*L290=0," ",K290*L290)</f>
        <v xml:space="preserve"> </v>
      </c>
    </row>
    <row r="291" spans="1:13" ht="13.5" customHeight="1" x14ac:dyDescent="0.25">
      <c r="A291" s="18" t="str">
        <f>62&amp;B291</f>
        <v>62</v>
      </c>
      <c r="B291" s="37"/>
      <c r="C291" s="90" t="s">
        <v>53</v>
      </c>
      <c r="D291" s="24"/>
      <c r="E291" s="22">
        <v>28.85</v>
      </c>
      <c r="F291" s="23" t="str">
        <f>IF(D291*E291=0," ",D291*E291)</f>
        <v xml:space="preserve"> </v>
      </c>
      <c r="G291" s="11"/>
      <c r="H291" s="18" t="str">
        <f>66&amp;I291</f>
        <v>66</v>
      </c>
      <c r="I291" s="102"/>
      <c r="J291" s="109" t="s">
        <v>53</v>
      </c>
      <c r="K291" s="92"/>
      <c r="L291" s="22">
        <v>28.85</v>
      </c>
      <c r="M291" s="23" t="str">
        <f>IF(K291*L291=0," ",K291*L291)</f>
        <v xml:space="preserve"> </v>
      </c>
    </row>
    <row r="292" spans="1:13" ht="13.5" customHeight="1" x14ac:dyDescent="0.25">
      <c r="A292" s="18" t="str">
        <f>62&amp;B292</f>
        <v>62</v>
      </c>
      <c r="B292" s="37"/>
      <c r="C292" s="90" t="s">
        <v>53</v>
      </c>
      <c r="D292" s="24"/>
      <c r="E292" s="22">
        <v>28.85</v>
      </c>
      <c r="F292" s="23" t="str">
        <f>IF(D292*E292=0," ",D292*E292)</f>
        <v xml:space="preserve"> </v>
      </c>
      <c r="G292" s="11"/>
      <c r="H292" s="18" t="str">
        <f t="shared" si="25"/>
        <v>66</v>
      </c>
      <c r="I292" s="102"/>
      <c r="J292" s="109" t="s">
        <v>53</v>
      </c>
      <c r="K292" s="92"/>
      <c r="L292" s="22">
        <v>28.85</v>
      </c>
      <c r="M292" s="23" t="str">
        <f t="shared" si="26"/>
        <v xml:space="preserve"> </v>
      </c>
    </row>
    <row r="293" spans="1:13" ht="13.5" customHeight="1" x14ac:dyDescent="0.25">
      <c r="A293" s="18" t="str">
        <f t="shared" si="23"/>
        <v>62</v>
      </c>
      <c r="B293" s="37"/>
      <c r="C293" s="90" t="s">
        <v>53</v>
      </c>
      <c r="D293" s="24"/>
      <c r="E293" s="22">
        <v>28.85</v>
      </c>
      <c r="F293" s="23" t="str">
        <f t="shared" si="24"/>
        <v xml:space="preserve"> </v>
      </c>
      <c r="G293" s="11"/>
      <c r="H293" s="18" t="str">
        <f t="shared" si="25"/>
        <v>66</v>
      </c>
      <c r="I293" s="102"/>
      <c r="J293" s="109" t="s">
        <v>53</v>
      </c>
      <c r="K293" s="92"/>
      <c r="L293" s="22">
        <v>28.85</v>
      </c>
      <c r="M293" s="23" t="str">
        <f t="shared" si="26"/>
        <v xml:space="preserve"> </v>
      </c>
    </row>
    <row r="294" spans="1:13" ht="13.5" customHeight="1" x14ac:dyDescent="0.25">
      <c r="A294" s="18" t="str">
        <f t="shared" si="23"/>
        <v>62</v>
      </c>
      <c r="B294" s="37"/>
      <c r="C294" s="90" t="s">
        <v>53</v>
      </c>
      <c r="D294" s="24"/>
      <c r="E294" s="22">
        <v>28.85</v>
      </c>
      <c r="F294" s="23" t="str">
        <f t="shared" si="24"/>
        <v xml:space="preserve"> </v>
      </c>
      <c r="G294" s="11"/>
      <c r="H294" s="18" t="str">
        <f t="shared" si="25"/>
        <v>66</v>
      </c>
      <c r="I294" s="102"/>
      <c r="J294" s="109" t="s">
        <v>53</v>
      </c>
      <c r="K294" s="92"/>
      <c r="L294" s="22">
        <v>28.85</v>
      </c>
      <c r="M294" s="23" t="str">
        <f t="shared" si="26"/>
        <v xml:space="preserve"> </v>
      </c>
    </row>
    <row r="295" spans="1:13" ht="13.5" customHeight="1" x14ac:dyDescent="0.25">
      <c r="A295" s="18" t="str">
        <f t="shared" si="23"/>
        <v>62</v>
      </c>
      <c r="B295" s="37"/>
      <c r="C295" s="90" t="s">
        <v>53</v>
      </c>
      <c r="D295" s="24"/>
      <c r="E295" s="22">
        <v>28.85</v>
      </c>
      <c r="F295" s="23" t="str">
        <f t="shared" si="24"/>
        <v xml:space="preserve"> </v>
      </c>
      <c r="G295" s="11"/>
      <c r="H295" s="18" t="str">
        <f t="shared" si="25"/>
        <v>66</v>
      </c>
      <c r="I295" s="102"/>
      <c r="J295" s="109" t="s">
        <v>53</v>
      </c>
      <c r="K295" s="92"/>
      <c r="L295" s="22">
        <v>28.85</v>
      </c>
      <c r="M295" s="23" t="str">
        <f t="shared" si="26"/>
        <v xml:space="preserve"> </v>
      </c>
    </row>
    <row r="296" spans="1:13" ht="13.5" customHeight="1" x14ac:dyDescent="0.25">
      <c r="A296" s="18">
        <v>6299</v>
      </c>
      <c r="B296" s="84"/>
      <c r="C296" s="51" t="s">
        <v>70</v>
      </c>
      <c r="D296" s="24"/>
      <c r="E296" s="22">
        <v>28.85</v>
      </c>
      <c r="F296" s="23" t="str">
        <f t="shared" si="24"/>
        <v xml:space="preserve"> </v>
      </c>
      <c r="G296" s="11"/>
      <c r="H296" s="101">
        <v>6699</v>
      </c>
      <c r="I296" s="84"/>
      <c r="J296" s="51" t="s">
        <v>70</v>
      </c>
      <c r="K296" s="92"/>
      <c r="L296" s="22">
        <v>28.85</v>
      </c>
      <c r="M296" s="23" t="str">
        <f t="shared" si="26"/>
        <v xml:space="preserve"> </v>
      </c>
    </row>
    <row r="297" spans="1:13" ht="13.5" customHeight="1" x14ac:dyDescent="0.25">
      <c r="A297" s="159" t="s">
        <v>77</v>
      </c>
      <c r="B297" s="160"/>
      <c r="C297" s="160"/>
      <c r="D297" s="160"/>
      <c r="E297" s="161"/>
      <c r="F297" s="22" t="str">
        <f>IF(SUM(F282:F296)=0," ",SUM(F282:F296))</f>
        <v xml:space="preserve"> </v>
      </c>
      <c r="G297" s="11"/>
      <c r="H297" s="165" t="s">
        <v>122</v>
      </c>
      <c r="I297" s="165"/>
      <c r="J297" s="165"/>
      <c r="K297" s="165"/>
      <c r="L297" s="166"/>
      <c r="M297" s="22" t="str">
        <f>IF(SUM(M282:M296)=0," ",SUM(M282:M296))</f>
        <v xml:space="preserve"> </v>
      </c>
    </row>
    <row r="298" spans="1:13" ht="13.5" customHeight="1" x14ac:dyDescent="0.25">
      <c r="A298" s="126"/>
      <c r="B298" s="126"/>
      <c r="C298" s="126"/>
      <c r="D298" s="127"/>
      <c r="E298" s="128"/>
      <c r="F298" s="128"/>
      <c r="G298" s="11"/>
      <c r="H298" s="1"/>
      <c r="I298" s="1"/>
      <c r="J298" s="1"/>
      <c r="K298" s="2"/>
      <c r="L298" s="1"/>
      <c r="M298" s="2"/>
    </row>
    <row r="299" spans="1:13" ht="13.5" customHeight="1" x14ac:dyDescent="0.25">
      <c r="A299" s="56" t="s">
        <v>182</v>
      </c>
      <c r="B299" s="57"/>
      <c r="C299" s="57"/>
      <c r="D299" s="57"/>
      <c r="E299" s="57"/>
      <c r="F299" s="58"/>
      <c r="G299" s="11"/>
      <c r="H299" s="1"/>
      <c r="I299" s="1"/>
      <c r="J299" s="1"/>
      <c r="K299" s="2"/>
      <c r="L299" s="1"/>
      <c r="M299" s="2"/>
    </row>
    <row r="300" spans="1:13" ht="13.5" customHeight="1" x14ac:dyDescent="0.25">
      <c r="A300" s="122" t="s">
        <v>184</v>
      </c>
      <c r="B300" s="57"/>
      <c r="C300" s="57"/>
      <c r="D300" s="57"/>
      <c r="E300" s="57"/>
      <c r="F300" s="58"/>
      <c r="G300" s="11"/>
      <c r="H300" s="1"/>
      <c r="I300" s="1"/>
      <c r="J300" s="1"/>
      <c r="K300" s="2"/>
      <c r="L300" s="1"/>
      <c r="M300" s="2"/>
    </row>
    <row r="301" spans="1:13" ht="13.5" customHeight="1" x14ac:dyDescent="0.25">
      <c r="A301" s="18" t="s">
        <v>24</v>
      </c>
      <c r="B301" s="151" t="s">
        <v>0</v>
      </c>
      <c r="C301" s="153"/>
      <c r="D301" s="18" t="s">
        <v>1</v>
      </c>
      <c r="E301" s="18" t="s">
        <v>2</v>
      </c>
      <c r="F301" s="18" t="s">
        <v>3</v>
      </c>
      <c r="G301" s="11"/>
      <c r="H301" s="1"/>
      <c r="I301" s="1"/>
      <c r="J301" s="1"/>
      <c r="K301" s="2"/>
      <c r="L301" s="1"/>
      <c r="M301" s="2"/>
    </row>
    <row r="302" spans="1:13" ht="13.5" customHeight="1" x14ac:dyDescent="0.25">
      <c r="A302" s="18" t="str">
        <f>63&amp;B302</f>
        <v>63</v>
      </c>
      <c r="B302" s="37"/>
      <c r="C302" s="90" t="s">
        <v>53</v>
      </c>
      <c r="D302" s="24"/>
      <c r="E302" s="22">
        <v>28.85</v>
      </c>
      <c r="F302" s="23" t="str">
        <f t="shared" ref="F302:F316" si="27">IF(D302*E302=0," ",D302*E302)</f>
        <v xml:space="preserve"> </v>
      </c>
      <c r="G302" s="11"/>
      <c r="H302" s="1"/>
      <c r="I302" s="1"/>
      <c r="J302" s="1"/>
      <c r="K302" s="2"/>
      <c r="L302" s="1"/>
      <c r="M302" s="2"/>
    </row>
    <row r="303" spans="1:13" ht="13.5" customHeight="1" x14ac:dyDescent="0.25">
      <c r="A303" s="18" t="str">
        <f t="shared" ref="A303:A315" si="28">63&amp;B303</f>
        <v>63</v>
      </c>
      <c r="B303" s="37"/>
      <c r="C303" s="90" t="s">
        <v>53</v>
      </c>
      <c r="D303" s="24"/>
      <c r="E303" s="22">
        <v>28.85</v>
      </c>
      <c r="F303" s="23" t="str">
        <f t="shared" si="27"/>
        <v xml:space="preserve"> </v>
      </c>
      <c r="G303" s="11"/>
      <c r="H303" s="1"/>
      <c r="I303" s="1"/>
      <c r="J303" s="1"/>
      <c r="K303" s="2"/>
      <c r="L303" s="1"/>
      <c r="M303" s="2"/>
    </row>
    <row r="304" spans="1:13" ht="13.5" customHeight="1" x14ac:dyDescent="0.25">
      <c r="A304" s="18" t="str">
        <f t="shared" si="28"/>
        <v>63</v>
      </c>
      <c r="B304" s="37"/>
      <c r="C304" s="90" t="s">
        <v>53</v>
      </c>
      <c r="D304" s="24"/>
      <c r="E304" s="22">
        <v>28.85</v>
      </c>
      <c r="F304" s="23" t="str">
        <f t="shared" si="27"/>
        <v xml:space="preserve"> </v>
      </c>
      <c r="G304" s="11"/>
      <c r="I304" s="1"/>
      <c r="J304" s="1"/>
      <c r="K304" s="62"/>
      <c r="M304" s="62"/>
    </row>
    <row r="305" spans="1:13" ht="13.5" customHeight="1" x14ac:dyDescent="0.25">
      <c r="A305" s="18" t="str">
        <f t="shared" si="28"/>
        <v>63</v>
      </c>
      <c r="B305" s="37"/>
      <c r="C305" s="90" t="s">
        <v>53</v>
      </c>
      <c r="D305" s="24"/>
      <c r="E305" s="22">
        <v>28.85</v>
      </c>
      <c r="F305" s="23" t="str">
        <f t="shared" si="27"/>
        <v xml:space="preserve"> </v>
      </c>
      <c r="G305" s="11"/>
      <c r="H305" s="131" t="s">
        <v>222</v>
      </c>
      <c r="I305" s="123"/>
      <c r="J305" s="123"/>
      <c r="K305" s="123"/>
      <c r="L305" s="123"/>
      <c r="M305" s="124"/>
    </row>
    <row r="306" spans="1:13" ht="13.5" customHeight="1" x14ac:dyDescent="0.25">
      <c r="A306" s="18" t="str">
        <f t="shared" si="28"/>
        <v>63</v>
      </c>
      <c r="B306" s="37"/>
      <c r="C306" s="90" t="s">
        <v>53</v>
      </c>
      <c r="D306" s="24"/>
      <c r="E306" s="22">
        <v>28.85</v>
      </c>
      <c r="F306" s="23" t="str">
        <f t="shared" si="27"/>
        <v xml:space="preserve"> </v>
      </c>
      <c r="G306" s="11"/>
      <c r="H306" s="132" t="s">
        <v>236</v>
      </c>
      <c r="I306" s="123"/>
      <c r="J306" s="123"/>
      <c r="K306" s="123"/>
      <c r="L306" s="123"/>
      <c r="M306" s="124"/>
    </row>
    <row r="307" spans="1:13" ht="13.5" customHeight="1" x14ac:dyDescent="0.25">
      <c r="A307" s="18" t="str">
        <f t="shared" si="28"/>
        <v>63</v>
      </c>
      <c r="B307" s="37"/>
      <c r="C307" s="90" t="s">
        <v>53</v>
      </c>
      <c r="D307" s="24"/>
      <c r="E307" s="22">
        <v>28.85</v>
      </c>
      <c r="F307" s="23" t="str">
        <f t="shared" si="27"/>
        <v xml:space="preserve"> </v>
      </c>
      <c r="G307" s="11"/>
      <c r="H307" s="108" t="s">
        <v>24</v>
      </c>
      <c r="I307" s="151" t="s">
        <v>0</v>
      </c>
      <c r="J307" s="152"/>
      <c r="K307" s="83" t="s">
        <v>1</v>
      </c>
      <c r="L307" s="83" t="s">
        <v>2</v>
      </c>
      <c r="M307" s="83" t="s">
        <v>3</v>
      </c>
    </row>
    <row r="308" spans="1:13" ht="13.5" customHeight="1" x14ac:dyDescent="0.25">
      <c r="A308" s="18" t="str">
        <f t="shared" si="28"/>
        <v>63</v>
      </c>
      <c r="B308" s="37"/>
      <c r="C308" s="90" t="s">
        <v>53</v>
      </c>
      <c r="D308" s="24"/>
      <c r="E308" s="22">
        <v>28.85</v>
      </c>
      <c r="F308" s="23" t="str">
        <f t="shared" si="27"/>
        <v xml:space="preserve"> </v>
      </c>
      <c r="G308" s="11"/>
      <c r="H308" s="18" t="str">
        <f>670&amp;I308</f>
        <v>6705</v>
      </c>
      <c r="I308" s="84">
        <v>5</v>
      </c>
      <c r="J308" s="109" t="s">
        <v>53</v>
      </c>
      <c r="K308" s="92"/>
      <c r="L308" s="22">
        <v>31.6</v>
      </c>
      <c r="M308" s="23" t="str">
        <f>IF(K308*L308=0," ",K308*L308)</f>
        <v xml:space="preserve"> </v>
      </c>
    </row>
    <row r="309" spans="1:13" ht="13.5" customHeight="1" x14ac:dyDescent="0.25">
      <c r="A309" s="18" t="str">
        <f t="shared" si="28"/>
        <v>63</v>
      </c>
      <c r="B309" s="37"/>
      <c r="C309" s="90" t="s">
        <v>53</v>
      </c>
      <c r="D309" s="24"/>
      <c r="E309" s="22">
        <v>28.85</v>
      </c>
      <c r="F309" s="23" t="str">
        <f>IF(D309*E309=0," ",D309*E309)</f>
        <v xml:space="preserve"> </v>
      </c>
      <c r="G309" s="11"/>
      <c r="H309" s="148" t="s">
        <v>221</v>
      </c>
      <c r="I309" s="149"/>
      <c r="J309" s="149"/>
      <c r="K309" s="149"/>
      <c r="L309" s="150"/>
      <c r="M309" s="40" t="str">
        <f>IF(SUM(M308:M308)=0," ",SUM(M308:M308))</f>
        <v xml:space="preserve"> </v>
      </c>
    </row>
    <row r="310" spans="1:13" ht="13.5" customHeight="1" x14ac:dyDescent="0.25">
      <c r="A310" s="18" t="str">
        <f t="shared" si="28"/>
        <v>63</v>
      </c>
      <c r="B310" s="37"/>
      <c r="C310" s="90" t="s">
        <v>53</v>
      </c>
      <c r="D310" s="24"/>
      <c r="E310" s="22">
        <v>28.85</v>
      </c>
      <c r="F310" s="23" t="str">
        <f>IF(D310*E310=0," ",D310*E310)</f>
        <v xml:space="preserve"> </v>
      </c>
      <c r="G310" s="11"/>
      <c r="H310" s="1"/>
      <c r="I310" s="1"/>
      <c r="J310" s="1"/>
      <c r="K310" s="2"/>
      <c r="L310" s="1"/>
      <c r="M310" s="2"/>
    </row>
    <row r="311" spans="1:13" ht="13.5" customHeight="1" x14ac:dyDescent="0.25">
      <c r="A311" s="18" t="str">
        <f t="shared" si="28"/>
        <v>63</v>
      </c>
      <c r="B311" s="37"/>
      <c r="C311" s="90" t="s">
        <v>53</v>
      </c>
      <c r="D311" s="24"/>
      <c r="E311" s="22">
        <v>28.85</v>
      </c>
      <c r="F311" s="23" t="str">
        <f>IF(D311*E311=0," ",D311*E311)</f>
        <v xml:space="preserve"> </v>
      </c>
      <c r="G311" s="11"/>
      <c r="H311" s="1"/>
      <c r="I311" s="1"/>
      <c r="J311" s="1"/>
      <c r="K311" s="2"/>
      <c r="L311" s="1"/>
      <c r="M311" s="2"/>
    </row>
    <row r="312" spans="1:13" ht="13.5" customHeight="1" x14ac:dyDescent="0.25">
      <c r="A312" s="18" t="str">
        <f t="shared" si="28"/>
        <v>63</v>
      </c>
      <c r="B312" s="37"/>
      <c r="C312" s="90" t="s">
        <v>53</v>
      </c>
      <c r="D312" s="24"/>
      <c r="E312" s="22">
        <v>28.85</v>
      </c>
      <c r="F312" s="23" t="str">
        <f t="shared" si="27"/>
        <v xml:space="preserve"> </v>
      </c>
      <c r="G312" s="11"/>
      <c r="H312" s="1"/>
      <c r="I312" s="1"/>
      <c r="J312" s="1"/>
      <c r="K312" s="2"/>
      <c r="L312" s="1"/>
      <c r="M312" s="2"/>
    </row>
    <row r="313" spans="1:13" ht="13.5" customHeight="1" x14ac:dyDescent="0.25">
      <c r="A313" s="18" t="str">
        <f t="shared" si="28"/>
        <v>63</v>
      </c>
      <c r="B313" s="37"/>
      <c r="C313" s="90" t="s">
        <v>53</v>
      </c>
      <c r="D313" s="24"/>
      <c r="E313" s="22">
        <v>28.85</v>
      </c>
      <c r="F313" s="23" t="str">
        <f t="shared" si="27"/>
        <v xml:space="preserve"> </v>
      </c>
      <c r="G313" s="11"/>
      <c r="H313" s="1"/>
      <c r="I313" s="1"/>
      <c r="J313" s="1"/>
      <c r="K313" s="2"/>
      <c r="L313" s="1"/>
      <c r="M313" s="2"/>
    </row>
    <row r="314" spans="1:13" ht="13.5" customHeight="1" x14ac:dyDescent="0.25">
      <c r="A314" s="18" t="str">
        <f t="shared" si="28"/>
        <v>63</v>
      </c>
      <c r="B314" s="37"/>
      <c r="C314" s="90" t="s">
        <v>53</v>
      </c>
      <c r="D314" s="24"/>
      <c r="E314" s="22">
        <v>28.85</v>
      </c>
      <c r="F314" s="23" t="str">
        <f t="shared" si="27"/>
        <v xml:space="preserve"> </v>
      </c>
      <c r="G314" s="11"/>
      <c r="H314" s="1"/>
      <c r="I314" s="1"/>
      <c r="J314" s="1"/>
      <c r="K314" s="2"/>
      <c r="L314" s="1"/>
      <c r="M314" s="2"/>
    </row>
    <row r="315" spans="1:13" ht="13.5" customHeight="1" x14ac:dyDescent="0.25">
      <c r="A315" s="18" t="str">
        <f t="shared" si="28"/>
        <v>63</v>
      </c>
      <c r="B315" s="37"/>
      <c r="C315" s="90" t="s">
        <v>53</v>
      </c>
      <c r="D315" s="24"/>
      <c r="E315" s="22">
        <v>28.85</v>
      </c>
      <c r="F315" s="23" t="str">
        <f t="shared" si="27"/>
        <v xml:space="preserve"> </v>
      </c>
      <c r="G315" s="11"/>
      <c r="H315" s="1"/>
      <c r="I315" s="1"/>
      <c r="J315" s="1"/>
      <c r="K315" s="2"/>
      <c r="L315" s="1"/>
      <c r="M315" s="2"/>
    </row>
    <row r="316" spans="1:13" ht="13.5" customHeight="1" x14ac:dyDescent="0.25">
      <c r="A316" s="18">
        <v>6399</v>
      </c>
      <c r="B316" s="84"/>
      <c r="C316" s="51" t="s">
        <v>70</v>
      </c>
      <c r="D316" s="24"/>
      <c r="E316" s="22">
        <v>28.85</v>
      </c>
      <c r="F316" s="23" t="str">
        <f t="shared" si="27"/>
        <v xml:space="preserve"> </v>
      </c>
      <c r="G316" s="110"/>
      <c r="H316" s="1"/>
      <c r="I316" s="1"/>
      <c r="J316" s="1"/>
      <c r="K316" s="2"/>
      <c r="L316" s="1"/>
      <c r="M316" s="2"/>
    </row>
    <row r="317" spans="1:13" ht="13.5" customHeight="1" x14ac:dyDescent="0.25">
      <c r="A317" s="148" t="s">
        <v>78</v>
      </c>
      <c r="B317" s="149"/>
      <c r="C317" s="149"/>
      <c r="D317" s="149"/>
      <c r="E317" s="150"/>
      <c r="F317" s="40" t="str">
        <f>IF(SUM(F302:F316)=0," ",SUM(F302:F316))</f>
        <v xml:space="preserve"> </v>
      </c>
      <c r="G317" s="11"/>
      <c r="H317" s="1"/>
      <c r="I317" s="1"/>
      <c r="J317" s="1"/>
      <c r="K317" s="2"/>
      <c r="L317" s="1"/>
      <c r="M317" s="2"/>
    </row>
    <row r="318" spans="1:13" ht="13.5" customHeight="1" x14ac:dyDescent="0.25">
      <c r="A318" s="126"/>
      <c r="B318" s="126"/>
      <c r="C318" s="126"/>
      <c r="D318" s="127"/>
      <c r="E318" s="128"/>
      <c r="F318" s="128"/>
      <c r="G318" s="11"/>
      <c r="H318" s="126"/>
      <c r="I318" s="126"/>
      <c r="J318" s="126"/>
      <c r="K318" s="127"/>
      <c r="L318" s="128"/>
      <c r="M318" s="128"/>
    </row>
    <row r="319" spans="1:13" ht="13.5" customHeight="1" x14ac:dyDescent="0.25">
      <c r="A319" s="122" t="s">
        <v>185</v>
      </c>
      <c r="B319" s="123"/>
      <c r="C319" s="123"/>
      <c r="D319" s="123"/>
      <c r="E319" s="123"/>
      <c r="F319" s="124"/>
      <c r="G319" s="11"/>
      <c r="H319" s="122" t="s">
        <v>136</v>
      </c>
      <c r="I319" s="123"/>
      <c r="J319" s="123"/>
      <c r="K319" s="123"/>
      <c r="L319" s="123"/>
      <c r="M319" s="124"/>
    </row>
    <row r="320" spans="1:13" ht="13.5" customHeight="1" x14ac:dyDescent="0.25">
      <c r="A320" s="122" t="s">
        <v>132</v>
      </c>
      <c r="B320" s="123"/>
      <c r="C320" s="123"/>
      <c r="D320" s="123"/>
      <c r="E320" s="123"/>
      <c r="F320" s="124"/>
      <c r="G320" s="36"/>
      <c r="H320" s="122" t="s">
        <v>188</v>
      </c>
      <c r="I320" s="123"/>
      <c r="J320" s="123"/>
      <c r="K320" s="123"/>
      <c r="L320" s="123"/>
      <c r="M320" s="124"/>
    </row>
    <row r="321" spans="1:13" ht="13.5" customHeight="1" x14ac:dyDescent="0.25">
      <c r="A321" s="108" t="s">
        <v>24</v>
      </c>
      <c r="B321" s="151" t="s">
        <v>0</v>
      </c>
      <c r="C321" s="153"/>
      <c r="D321" s="83" t="s">
        <v>1</v>
      </c>
      <c r="E321" s="83" t="s">
        <v>2</v>
      </c>
      <c r="F321" s="83" t="s">
        <v>3</v>
      </c>
      <c r="G321" s="36"/>
      <c r="H321" s="108" t="s">
        <v>24</v>
      </c>
      <c r="I321" s="151" t="s">
        <v>0</v>
      </c>
      <c r="J321" s="152"/>
      <c r="K321" s="83" t="s">
        <v>1</v>
      </c>
      <c r="L321" s="83" t="s">
        <v>2</v>
      </c>
      <c r="M321" s="83" t="s">
        <v>3</v>
      </c>
    </row>
    <row r="322" spans="1:13" ht="13.5" customHeight="1" x14ac:dyDescent="0.25">
      <c r="A322" s="18" t="str">
        <f>64&amp;B322</f>
        <v>64</v>
      </c>
      <c r="B322" s="102"/>
      <c r="C322" s="109" t="s">
        <v>53</v>
      </c>
      <c r="D322" s="92"/>
      <c r="E322" s="22">
        <v>28.85</v>
      </c>
      <c r="F322" s="23" t="str">
        <f t="shared" ref="F322:F336" si="29">IF(D322*E322=0," ",D322*E322)</f>
        <v xml:space="preserve"> </v>
      </c>
      <c r="G322" s="36"/>
      <c r="H322" s="18" t="str">
        <f t="shared" ref="H322:H335" si="30">68&amp;I322</f>
        <v>68</v>
      </c>
      <c r="I322" s="102"/>
      <c r="J322" s="109" t="s">
        <v>53</v>
      </c>
      <c r="K322" s="92"/>
      <c r="L322" s="22">
        <v>28.85</v>
      </c>
      <c r="M322" s="23" t="str">
        <f t="shared" ref="M322:M336" si="31">IF(K322*L322=0," ",K322*L322)</f>
        <v xml:space="preserve"> </v>
      </c>
    </row>
    <row r="323" spans="1:13" ht="13.5" customHeight="1" x14ac:dyDescent="0.25">
      <c r="A323" s="18" t="str">
        <f t="shared" ref="A323:A335" si="32">64&amp;B323</f>
        <v>64</v>
      </c>
      <c r="B323" s="102"/>
      <c r="C323" s="109" t="s">
        <v>53</v>
      </c>
      <c r="D323" s="92"/>
      <c r="E323" s="22">
        <v>28.85</v>
      </c>
      <c r="F323" s="23" t="str">
        <f t="shared" si="29"/>
        <v xml:space="preserve"> </v>
      </c>
      <c r="G323" s="36"/>
      <c r="H323" s="18" t="str">
        <f t="shared" si="30"/>
        <v>68</v>
      </c>
      <c r="I323" s="102"/>
      <c r="J323" s="109" t="s">
        <v>53</v>
      </c>
      <c r="K323" s="92"/>
      <c r="L323" s="22">
        <v>28.85</v>
      </c>
      <c r="M323" s="23" t="str">
        <f t="shared" si="31"/>
        <v xml:space="preserve"> </v>
      </c>
    </row>
    <row r="324" spans="1:13" ht="13.5" customHeight="1" x14ac:dyDescent="0.25">
      <c r="A324" s="18" t="str">
        <f t="shared" si="32"/>
        <v>64</v>
      </c>
      <c r="B324" s="102"/>
      <c r="C324" s="109" t="s">
        <v>53</v>
      </c>
      <c r="D324" s="92"/>
      <c r="E324" s="22">
        <v>28.85</v>
      </c>
      <c r="F324" s="23" t="str">
        <f t="shared" si="29"/>
        <v xml:space="preserve"> </v>
      </c>
      <c r="G324" s="36"/>
      <c r="H324" s="18" t="str">
        <f t="shared" si="30"/>
        <v>68</v>
      </c>
      <c r="I324" s="102"/>
      <c r="J324" s="109" t="s">
        <v>53</v>
      </c>
      <c r="K324" s="92"/>
      <c r="L324" s="22">
        <v>28.85</v>
      </c>
      <c r="M324" s="23" t="str">
        <f t="shared" si="31"/>
        <v xml:space="preserve"> </v>
      </c>
    </row>
    <row r="325" spans="1:13" ht="13.5" customHeight="1" x14ac:dyDescent="0.25">
      <c r="A325" s="18" t="str">
        <f t="shared" si="32"/>
        <v>64</v>
      </c>
      <c r="B325" s="102"/>
      <c r="C325" s="109" t="s">
        <v>53</v>
      </c>
      <c r="D325" s="92"/>
      <c r="E325" s="22">
        <v>28.85</v>
      </c>
      <c r="F325" s="23" t="str">
        <f t="shared" si="29"/>
        <v xml:space="preserve"> </v>
      </c>
      <c r="G325" s="36"/>
      <c r="H325" s="18" t="str">
        <f t="shared" si="30"/>
        <v>68</v>
      </c>
      <c r="I325" s="102"/>
      <c r="J325" s="109" t="s">
        <v>53</v>
      </c>
      <c r="K325" s="92"/>
      <c r="L325" s="22">
        <v>28.85</v>
      </c>
      <c r="M325" s="23" t="str">
        <f t="shared" si="31"/>
        <v xml:space="preserve"> </v>
      </c>
    </row>
    <row r="326" spans="1:13" ht="13.5" customHeight="1" x14ac:dyDescent="0.25">
      <c r="A326" s="18" t="str">
        <f t="shared" si="32"/>
        <v>64</v>
      </c>
      <c r="B326" s="102"/>
      <c r="C326" s="109" t="s">
        <v>53</v>
      </c>
      <c r="D326" s="92"/>
      <c r="E326" s="22">
        <v>28.85</v>
      </c>
      <c r="F326" s="23" t="str">
        <f t="shared" si="29"/>
        <v xml:space="preserve"> </v>
      </c>
      <c r="G326" s="36"/>
      <c r="H326" s="18" t="str">
        <f t="shared" si="30"/>
        <v>68</v>
      </c>
      <c r="I326" s="102"/>
      <c r="J326" s="109" t="s">
        <v>53</v>
      </c>
      <c r="K326" s="92"/>
      <c r="L326" s="22">
        <v>28.85</v>
      </c>
      <c r="M326" s="23" t="str">
        <f t="shared" si="31"/>
        <v xml:space="preserve"> </v>
      </c>
    </row>
    <row r="327" spans="1:13" ht="13.5" customHeight="1" x14ac:dyDescent="0.25">
      <c r="A327" s="18" t="str">
        <f t="shared" si="32"/>
        <v>64</v>
      </c>
      <c r="B327" s="102"/>
      <c r="C327" s="109" t="s">
        <v>53</v>
      </c>
      <c r="D327" s="92"/>
      <c r="E327" s="22">
        <v>28.85</v>
      </c>
      <c r="F327" s="23" t="str">
        <f t="shared" si="29"/>
        <v xml:space="preserve"> </v>
      </c>
      <c r="G327" s="36"/>
      <c r="H327" s="18" t="str">
        <f t="shared" si="30"/>
        <v>68</v>
      </c>
      <c r="I327" s="102"/>
      <c r="J327" s="109" t="s">
        <v>53</v>
      </c>
      <c r="K327" s="92"/>
      <c r="L327" s="22">
        <v>28.85</v>
      </c>
      <c r="M327" s="23" t="str">
        <f t="shared" si="31"/>
        <v xml:space="preserve"> </v>
      </c>
    </row>
    <row r="328" spans="1:13" ht="13.5" customHeight="1" x14ac:dyDescent="0.25">
      <c r="A328" s="18" t="str">
        <f t="shared" si="32"/>
        <v>64</v>
      </c>
      <c r="B328" s="102"/>
      <c r="C328" s="109" t="s">
        <v>53</v>
      </c>
      <c r="D328" s="92"/>
      <c r="E328" s="22">
        <v>28.85</v>
      </c>
      <c r="F328" s="23" t="str">
        <f>IF(D328*E328=0," ",D328*E328)</f>
        <v xml:space="preserve"> </v>
      </c>
      <c r="G328" s="36"/>
      <c r="H328" s="18" t="str">
        <f t="shared" si="30"/>
        <v>68</v>
      </c>
      <c r="I328" s="102"/>
      <c r="J328" s="109" t="s">
        <v>53</v>
      </c>
      <c r="K328" s="92"/>
      <c r="L328" s="22">
        <v>28.85</v>
      </c>
      <c r="M328" s="23" t="str">
        <f t="shared" si="31"/>
        <v xml:space="preserve"> </v>
      </c>
    </row>
    <row r="329" spans="1:13" ht="13.5" customHeight="1" x14ac:dyDescent="0.25">
      <c r="A329" s="18" t="str">
        <f t="shared" si="32"/>
        <v>64</v>
      </c>
      <c r="B329" s="102"/>
      <c r="C329" s="109" t="s">
        <v>53</v>
      </c>
      <c r="D329" s="92"/>
      <c r="E329" s="22">
        <v>28.85</v>
      </c>
      <c r="F329" s="23" t="str">
        <f>IF(D329*E329=0," ",D329*E329)</f>
        <v xml:space="preserve"> </v>
      </c>
      <c r="G329" s="36"/>
      <c r="H329" s="18" t="str">
        <f t="shared" si="30"/>
        <v>68</v>
      </c>
      <c r="I329" s="102"/>
      <c r="J329" s="109" t="s">
        <v>53</v>
      </c>
      <c r="K329" s="92"/>
      <c r="L329" s="22">
        <v>28.85</v>
      </c>
      <c r="M329" s="23" t="str">
        <f t="shared" si="31"/>
        <v xml:space="preserve"> </v>
      </c>
    </row>
    <row r="330" spans="1:13" ht="13.5" customHeight="1" x14ac:dyDescent="0.25">
      <c r="A330" s="18" t="str">
        <f>64&amp;B330</f>
        <v>64</v>
      </c>
      <c r="B330" s="102"/>
      <c r="C330" s="109" t="s">
        <v>53</v>
      </c>
      <c r="D330" s="92"/>
      <c r="E330" s="22">
        <v>28.85</v>
      </c>
      <c r="F330" s="23" t="str">
        <f>IF(D330*E330=0," ",D330*E330)</f>
        <v xml:space="preserve"> </v>
      </c>
      <c r="G330" s="36"/>
      <c r="H330" s="18" t="str">
        <f t="shared" si="30"/>
        <v>68</v>
      </c>
      <c r="I330" s="102"/>
      <c r="J330" s="109" t="s">
        <v>53</v>
      </c>
      <c r="K330" s="92"/>
      <c r="L330" s="22">
        <v>28.85</v>
      </c>
      <c r="M330" s="23" t="str">
        <f t="shared" si="31"/>
        <v xml:space="preserve"> </v>
      </c>
    </row>
    <row r="331" spans="1:13" ht="13.5" customHeight="1" x14ac:dyDescent="0.25">
      <c r="A331" s="18" t="str">
        <f>64&amp;B331</f>
        <v>64</v>
      </c>
      <c r="B331" s="102"/>
      <c r="C331" s="109" t="s">
        <v>53</v>
      </c>
      <c r="D331" s="92"/>
      <c r="E331" s="22">
        <v>28.85</v>
      </c>
      <c r="F331" s="23" t="str">
        <f>IF(D331*E331=0," ",D331*E331)</f>
        <v xml:space="preserve"> </v>
      </c>
      <c r="G331" s="36"/>
      <c r="H331" s="18" t="str">
        <f t="shared" si="30"/>
        <v>68</v>
      </c>
      <c r="I331" s="102"/>
      <c r="J331" s="109" t="s">
        <v>53</v>
      </c>
      <c r="K331" s="92"/>
      <c r="L331" s="22">
        <v>28.85</v>
      </c>
      <c r="M331" s="23" t="str">
        <f t="shared" si="31"/>
        <v xml:space="preserve"> </v>
      </c>
    </row>
    <row r="332" spans="1:13" ht="13.5" customHeight="1" x14ac:dyDescent="0.25">
      <c r="A332" s="18" t="str">
        <f>64&amp;B332</f>
        <v>64</v>
      </c>
      <c r="B332" s="102"/>
      <c r="C332" s="109" t="s">
        <v>53</v>
      </c>
      <c r="D332" s="92"/>
      <c r="E332" s="22">
        <v>28.85</v>
      </c>
      <c r="F332" s="23" t="str">
        <f>IF(D332*E332=0," ",D332*E332)</f>
        <v xml:space="preserve"> </v>
      </c>
      <c r="G332" s="36"/>
      <c r="H332" s="18" t="str">
        <f t="shared" si="30"/>
        <v>68</v>
      </c>
      <c r="I332" s="102"/>
      <c r="J332" s="109" t="s">
        <v>53</v>
      </c>
      <c r="K332" s="92"/>
      <c r="L332" s="22">
        <v>28.85</v>
      </c>
      <c r="M332" s="23" t="str">
        <f t="shared" si="31"/>
        <v xml:space="preserve"> </v>
      </c>
    </row>
    <row r="333" spans="1:13" ht="13.5" customHeight="1" x14ac:dyDescent="0.25">
      <c r="A333" s="18" t="str">
        <f t="shared" si="32"/>
        <v>64</v>
      </c>
      <c r="B333" s="102"/>
      <c r="C333" s="109" t="s">
        <v>53</v>
      </c>
      <c r="D333" s="92"/>
      <c r="E333" s="22">
        <v>28.85</v>
      </c>
      <c r="F333" s="23" t="str">
        <f t="shared" si="29"/>
        <v xml:space="preserve"> </v>
      </c>
      <c r="G333" s="36"/>
      <c r="H333" s="18" t="str">
        <f t="shared" si="30"/>
        <v>68</v>
      </c>
      <c r="I333" s="102"/>
      <c r="J333" s="109" t="s">
        <v>53</v>
      </c>
      <c r="K333" s="92"/>
      <c r="L333" s="22">
        <v>28.85</v>
      </c>
      <c r="M333" s="23" t="str">
        <f t="shared" si="31"/>
        <v xml:space="preserve"> </v>
      </c>
    </row>
    <row r="334" spans="1:13" ht="13.5" customHeight="1" x14ac:dyDescent="0.25">
      <c r="A334" s="18" t="str">
        <f t="shared" si="32"/>
        <v>64</v>
      </c>
      <c r="B334" s="102"/>
      <c r="C334" s="109" t="s">
        <v>53</v>
      </c>
      <c r="D334" s="92"/>
      <c r="E334" s="22">
        <v>28.85</v>
      </c>
      <c r="F334" s="23" t="str">
        <f t="shared" si="29"/>
        <v xml:space="preserve"> </v>
      </c>
      <c r="G334" s="36"/>
      <c r="H334" s="18" t="str">
        <f t="shared" si="30"/>
        <v>68</v>
      </c>
      <c r="I334" s="102"/>
      <c r="J334" s="109" t="s">
        <v>53</v>
      </c>
      <c r="K334" s="92"/>
      <c r="L334" s="22">
        <v>28.85</v>
      </c>
      <c r="M334" s="23" t="str">
        <f t="shared" si="31"/>
        <v xml:space="preserve"> </v>
      </c>
    </row>
    <row r="335" spans="1:13" ht="13.5" customHeight="1" x14ac:dyDescent="0.25">
      <c r="A335" s="18" t="str">
        <f t="shared" si="32"/>
        <v>64</v>
      </c>
      <c r="B335" s="102"/>
      <c r="C335" s="109" t="s">
        <v>53</v>
      </c>
      <c r="D335" s="92"/>
      <c r="E335" s="22">
        <v>28.85</v>
      </c>
      <c r="F335" s="23" t="str">
        <f t="shared" si="29"/>
        <v xml:space="preserve"> </v>
      </c>
      <c r="G335" s="36"/>
      <c r="H335" s="18" t="str">
        <f t="shared" si="30"/>
        <v>68</v>
      </c>
      <c r="I335" s="102"/>
      <c r="J335" s="109" t="s">
        <v>53</v>
      </c>
      <c r="K335" s="92"/>
      <c r="L335" s="22">
        <v>28.85</v>
      </c>
      <c r="M335" s="23" t="str">
        <f t="shared" si="31"/>
        <v xml:space="preserve"> </v>
      </c>
    </row>
    <row r="336" spans="1:13" ht="13.5" customHeight="1" x14ac:dyDescent="0.25">
      <c r="A336" s="18">
        <f>6499</f>
        <v>6499</v>
      </c>
      <c r="B336" s="84"/>
      <c r="C336" s="51" t="s">
        <v>70</v>
      </c>
      <c r="D336" s="92"/>
      <c r="E336" s="22">
        <v>28.85</v>
      </c>
      <c r="F336" s="23" t="str">
        <f t="shared" si="29"/>
        <v xml:space="preserve"> </v>
      </c>
      <c r="G336" s="36"/>
      <c r="H336" s="18" t="str">
        <f>68&amp;I336</f>
        <v>68</v>
      </c>
      <c r="I336" s="102"/>
      <c r="J336" s="109" t="s">
        <v>53</v>
      </c>
      <c r="K336" s="92"/>
      <c r="L336" s="22">
        <v>28.85</v>
      </c>
      <c r="M336" s="23" t="str">
        <f t="shared" si="31"/>
        <v xml:space="preserve"> </v>
      </c>
    </row>
    <row r="337" spans="1:13" ht="13.5" customHeight="1" x14ac:dyDescent="0.25">
      <c r="A337" s="148" t="s">
        <v>87</v>
      </c>
      <c r="B337" s="149"/>
      <c r="C337" s="149"/>
      <c r="D337" s="149"/>
      <c r="E337" s="150"/>
      <c r="F337" s="40" t="str">
        <f>IF(SUM(F322:F336)=0," ",SUM(F322:F336))</f>
        <v xml:space="preserve"> </v>
      </c>
      <c r="G337" s="36"/>
      <c r="H337" s="148" t="s">
        <v>190</v>
      </c>
      <c r="I337" s="149"/>
      <c r="J337" s="149"/>
      <c r="K337" s="149"/>
      <c r="L337" s="150"/>
      <c r="M337" s="40" t="str">
        <f>IF(SUM(M322:M336)=0," ",SUM(M322:M336))</f>
        <v xml:space="preserve"> </v>
      </c>
    </row>
    <row r="338" spans="1:13" ht="13.5" customHeight="1" x14ac:dyDescent="0.25">
      <c r="A338" s="126"/>
      <c r="B338" s="126"/>
      <c r="C338" s="126"/>
      <c r="D338" s="127"/>
      <c r="E338" s="128"/>
      <c r="F338" s="128"/>
      <c r="G338" s="36"/>
      <c r="H338" s="126"/>
      <c r="I338" s="126"/>
      <c r="J338" s="126"/>
      <c r="K338" s="126"/>
      <c r="L338" s="126"/>
      <c r="M338" s="126"/>
    </row>
    <row r="339" spans="1:13" ht="13.5" customHeight="1" x14ac:dyDescent="0.25">
      <c r="A339" s="122" t="s">
        <v>134</v>
      </c>
      <c r="B339" s="123"/>
      <c r="C339" s="123"/>
      <c r="D339" s="123"/>
      <c r="E339" s="123"/>
      <c r="F339" s="124"/>
      <c r="G339" s="36"/>
      <c r="H339" s="122" t="s">
        <v>137</v>
      </c>
      <c r="I339" s="123"/>
      <c r="J339" s="123"/>
      <c r="K339" s="123"/>
      <c r="L339" s="123"/>
      <c r="M339" s="124"/>
    </row>
    <row r="340" spans="1:13" ht="13.5" customHeight="1" x14ac:dyDescent="0.25">
      <c r="A340" s="122" t="s">
        <v>132</v>
      </c>
      <c r="B340" s="123"/>
      <c r="C340" s="123"/>
      <c r="D340" s="123"/>
      <c r="E340" s="123"/>
      <c r="F340" s="124"/>
      <c r="G340" s="36"/>
      <c r="H340" s="122" t="s">
        <v>188</v>
      </c>
      <c r="I340" s="123"/>
      <c r="J340" s="123"/>
      <c r="K340" s="123"/>
      <c r="L340" s="123"/>
      <c r="M340" s="124"/>
    </row>
    <row r="341" spans="1:13" ht="13.5" customHeight="1" x14ac:dyDescent="0.25">
      <c r="A341" s="108" t="s">
        <v>24</v>
      </c>
      <c r="B341" s="151" t="s">
        <v>0</v>
      </c>
      <c r="C341" s="153"/>
      <c r="D341" s="83" t="s">
        <v>1</v>
      </c>
      <c r="E341" s="83" t="s">
        <v>2</v>
      </c>
      <c r="F341" s="83" t="s">
        <v>3</v>
      </c>
      <c r="G341" s="36"/>
      <c r="H341" s="108" t="s">
        <v>24</v>
      </c>
      <c r="I341" s="151" t="s">
        <v>0</v>
      </c>
      <c r="J341" s="152"/>
      <c r="K341" s="83" t="s">
        <v>1</v>
      </c>
      <c r="L341" s="83" t="s">
        <v>2</v>
      </c>
      <c r="M341" s="83" t="s">
        <v>3</v>
      </c>
    </row>
    <row r="342" spans="1:13" ht="13.5" customHeight="1" x14ac:dyDescent="0.25">
      <c r="A342" s="18" t="str">
        <f t="shared" ref="A342:A355" si="33">65&amp;B342</f>
        <v>65</v>
      </c>
      <c r="B342" s="102"/>
      <c r="C342" s="109" t="s">
        <v>53</v>
      </c>
      <c r="D342" s="92"/>
      <c r="E342" s="22">
        <v>28.85</v>
      </c>
      <c r="F342" s="23" t="str">
        <f t="shared" ref="F342:F356" si="34">IF(D342*E342=0," ",D342*E342)</f>
        <v xml:space="preserve"> </v>
      </c>
      <c r="G342" s="36"/>
      <c r="H342" s="18" t="str">
        <f t="shared" ref="H342:H355" si="35">69&amp;I342</f>
        <v>69</v>
      </c>
      <c r="I342" s="102"/>
      <c r="J342" s="109" t="s">
        <v>53</v>
      </c>
      <c r="K342" s="92"/>
      <c r="L342" s="22">
        <v>28.85</v>
      </c>
      <c r="M342" s="23" t="str">
        <f t="shared" ref="M342:M356" si="36">IF(K342*L342=0," ",K342*L342)</f>
        <v xml:space="preserve"> </v>
      </c>
    </row>
    <row r="343" spans="1:13" ht="13.5" customHeight="1" x14ac:dyDescent="0.25">
      <c r="A343" s="18" t="str">
        <f t="shared" si="33"/>
        <v>65</v>
      </c>
      <c r="B343" s="102"/>
      <c r="C343" s="109" t="s">
        <v>53</v>
      </c>
      <c r="D343" s="92"/>
      <c r="E343" s="22">
        <v>28.85</v>
      </c>
      <c r="F343" s="23" t="str">
        <f t="shared" si="34"/>
        <v xml:space="preserve"> </v>
      </c>
      <c r="G343" s="36"/>
      <c r="H343" s="18" t="str">
        <f t="shared" si="35"/>
        <v>69</v>
      </c>
      <c r="I343" s="102"/>
      <c r="J343" s="109" t="s">
        <v>53</v>
      </c>
      <c r="K343" s="92"/>
      <c r="L343" s="22">
        <v>28.85</v>
      </c>
      <c r="M343" s="23" t="str">
        <f t="shared" si="36"/>
        <v xml:space="preserve"> </v>
      </c>
    </row>
    <row r="344" spans="1:13" ht="13.5" customHeight="1" x14ac:dyDescent="0.25">
      <c r="A344" s="18" t="str">
        <f t="shared" si="33"/>
        <v>65</v>
      </c>
      <c r="B344" s="102"/>
      <c r="C344" s="109" t="s">
        <v>53</v>
      </c>
      <c r="D344" s="92"/>
      <c r="E344" s="22">
        <v>28.85</v>
      </c>
      <c r="F344" s="23" t="str">
        <f t="shared" si="34"/>
        <v xml:space="preserve"> </v>
      </c>
      <c r="G344" s="36"/>
      <c r="H344" s="18" t="str">
        <f t="shared" si="35"/>
        <v>69</v>
      </c>
      <c r="I344" s="102"/>
      <c r="J344" s="109" t="s">
        <v>53</v>
      </c>
      <c r="K344" s="92"/>
      <c r="L344" s="22">
        <v>28.85</v>
      </c>
      <c r="M344" s="23" t="str">
        <f t="shared" si="36"/>
        <v xml:space="preserve"> </v>
      </c>
    </row>
    <row r="345" spans="1:13" ht="13.5" customHeight="1" x14ac:dyDescent="0.25">
      <c r="A345" s="18" t="str">
        <f t="shared" si="33"/>
        <v>65</v>
      </c>
      <c r="B345" s="102"/>
      <c r="C345" s="109" t="s">
        <v>53</v>
      </c>
      <c r="D345" s="92"/>
      <c r="E345" s="22">
        <v>28.85</v>
      </c>
      <c r="F345" s="23" t="str">
        <f>IF(D345*E345=0," ",D345*E345)</f>
        <v xml:space="preserve"> </v>
      </c>
      <c r="G345" s="36"/>
      <c r="H345" s="18" t="str">
        <f t="shared" si="35"/>
        <v>69</v>
      </c>
      <c r="I345" s="102"/>
      <c r="J345" s="109" t="s">
        <v>53</v>
      </c>
      <c r="K345" s="92"/>
      <c r="L345" s="22">
        <v>28.85</v>
      </c>
      <c r="M345" s="23" t="str">
        <f t="shared" si="36"/>
        <v xml:space="preserve"> </v>
      </c>
    </row>
    <row r="346" spans="1:13" ht="13.5" customHeight="1" x14ac:dyDescent="0.25">
      <c r="A346" s="18" t="str">
        <f t="shared" si="33"/>
        <v>65</v>
      </c>
      <c r="B346" s="102"/>
      <c r="C346" s="109" t="s">
        <v>53</v>
      </c>
      <c r="D346" s="92"/>
      <c r="E346" s="22">
        <v>28.85</v>
      </c>
      <c r="F346" s="23" t="str">
        <f t="shared" si="34"/>
        <v xml:space="preserve"> </v>
      </c>
      <c r="G346" s="36"/>
      <c r="H346" s="18" t="str">
        <f t="shared" si="35"/>
        <v>69</v>
      </c>
      <c r="I346" s="102"/>
      <c r="J346" s="109" t="s">
        <v>53</v>
      </c>
      <c r="K346" s="92"/>
      <c r="L346" s="22">
        <v>28.85</v>
      </c>
      <c r="M346" s="23" t="str">
        <f t="shared" si="36"/>
        <v xml:space="preserve"> </v>
      </c>
    </row>
    <row r="347" spans="1:13" ht="13.5" customHeight="1" x14ac:dyDescent="0.25">
      <c r="A347" s="18" t="str">
        <f t="shared" si="33"/>
        <v>65</v>
      </c>
      <c r="B347" s="102"/>
      <c r="C347" s="109" t="s">
        <v>53</v>
      </c>
      <c r="D347" s="92"/>
      <c r="E347" s="22">
        <v>28.85</v>
      </c>
      <c r="F347" s="23" t="str">
        <f t="shared" si="34"/>
        <v xml:space="preserve"> </v>
      </c>
      <c r="G347" s="36"/>
      <c r="H347" s="18" t="str">
        <f t="shared" si="35"/>
        <v>69</v>
      </c>
      <c r="I347" s="102"/>
      <c r="J347" s="109" t="s">
        <v>53</v>
      </c>
      <c r="K347" s="92"/>
      <c r="L347" s="22">
        <v>28.85</v>
      </c>
      <c r="M347" s="23" t="str">
        <f t="shared" si="36"/>
        <v xml:space="preserve"> </v>
      </c>
    </row>
    <row r="348" spans="1:13" ht="13.5" customHeight="1" x14ac:dyDescent="0.25">
      <c r="A348" s="18" t="str">
        <f t="shared" si="33"/>
        <v>65</v>
      </c>
      <c r="B348" s="102"/>
      <c r="C348" s="109" t="s">
        <v>53</v>
      </c>
      <c r="D348" s="92"/>
      <c r="E348" s="22">
        <v>28.85</v>
      </c>
      <c r="F348" s="23" t="str">
        <f t="shared" si="34"/>
        <v xml:space="preserve"> </v>
      </c>
      <c r="G348" s="36"/>
      <c r="H348" s="18" t="str">
        <f t="shared" si="35"/>
        <v>69</v>
      </c>
      <c r="I348" s="102"/>
      <c r="J348" s="109" t="s">
        <v>53</v>
      </c>
      <c r="K348" s="92"/>
      <c r="L348" s="22">
        <v>28.85</v>
      </c>
      <c r="M348" s="23" t="str">
        <f t="shared" si="36"/>
        <v xml:space="preserve"> </v>
      </c>
    </row>
    <row r="349" spans="1:13" ht="13.5" customHeight="1" x14ac:dyDescent="0.25">
      <c r="A349" s="18" t="str">
        <f t="shared" si="33"/>
        <v>65</v>
      </c>
      <c r="B349" s="102"/>
      <c r="C349" s="109" t="s">
        <v>53</v>
      </c>
      <c r="D349" s="92"/>
      <c r="E349" s="22">
        <v>28.85</v>
      </c>
      <c r="F349" s="23" t="str">
        <f>IF(D349*E349=0," ",D349*E349)</f>
        <v xml:space="preserve"> </v>
      </c>
      <c r="G349" s="36"/>
      <c r="H349" s="18" t="str">
        <f t="shared" si="35"/>
        <v>69</v>
      </c>
      <c r="I349" s="102"/>
      <c r="J349" s="109" t="s">
        <v>53</v>
      </c>
      <c r="K349" s="92"/>
      <c r="L349" s="22">
        <v>28.85</v>
      </c>
      <c r="M349" s="23" t="str">
        <f t="shared" si="36"/>
        <v xml:space="preserve"> </v>
      </c>
    </row>
    <row r="350" spans="1:13" ht="13.5" customHeight="1" x14ac:dyDescent="0.25">
      <c r="A350" s="18" t="str">
        <f>65&amp;B350</f>
        <v>65</v>
      </c>
      <c r="B350" s="102"/>
      <c r="C350" s="109" t="s">
        <v>53</v>
      </c>
      <c r="D350" s="92"/>
      <c r="E350" s="22">
        <v>28.85</v>
      </c>
      <c r="F350" s="23" t="str">
        <f>IF(D350*E350=0," ",D350*E350)</f>
        <v xml:space="preserve"> </v>
      </c>
      <c r="G350" s="36"/>
      <c r="H350" s="18" t="str">
        <f t="shared" si="35"/>
        <v>69</v>
      </c>
      <c r="I350" s="102"/>
      <c r="J350" s="109" t="s">
        <v>53</v>
      </c>
      <c r="K350" s="92"/>
      <c r="L350" s="22">
        <v>28.85</v>
      </c>
      <c r="M350" s="23" t="str">
        <f t="shared" si="36"/>
        <v xml:space="preserve"> </v>
      </c>
    </row>
    <row r="351" spans="1:13" ht="13.5" customHeight="1" x14ac:dyDescent="0.25">
      <c r="A351" s="18" t="str">
        <f>65&amp;B351</f>
        <v>65</v>
      </c>
      <c r="B351" s="102"/>
      <c r="C351" s="109" t="s">
        <v>53</v>
      </c>
      <c r="D351" s="92"/>
      <c r="E351" s="22">
        <v>28.85</v>
      </c>
      <c r="F351" s="23" t="str">
        <f>IF(D351*E351=0," ",D351*E351)</f>
        <v xml:space="preserve"> </v>
      </c>
      <c r="G351" s="36"/>
      <c r="H351" s="18" t="str">
        <f t="shared" si="35"/>
        <v>69</v>
      </c>
      <c r="I351" s="102"/>
      <c r="J351" s="109" t="s">
        <v>53</v>
      </c>
      <c r="K351" s="92"/>
      <c r="L351" s="22">
        <v>28.85</v>
      </c>
      <c r="M351" s="23" t="str">
        <f t="shared" si="36"/>
        <v xml:space="preserve"> </v>
      </c>
    </row>
    <row r="352" spans="1:13" ht="13.5" customHeight="1" x14ac:dyDescent="0.25">
      <c r="A352" s="18" t="str">
        <f>65&amp;B352</f>
        <v>65</v>
      </c>
      <c r="B352" s="102"/>
      <c r="C352" s="109" t="s">
        <v>53</v>
      </c>
      <c r="D352" s="92"/>
      <c r="E352" s="22">
        <v>28.85</v>
      </c>
      <c r="F352" s="23" t="str">
        <f>IF(D352*E352=0," ",D352*E352)</f>
        <v xml:space="preserve"> </v>
      </c>
      <c r="G352" s="36"/>
      <c r="H352" s="18" t="str">
        <f t="shared" si="35"/>
        <v>69</v>
      </c>
      <c r="I352" s="102"/>
      <c r="J352" s="109" t="s">
        <v>53</v>
      </c>
      <c r="K352" s="92"/>
      <c r="L352" s="22">
        <v>28.85</v>
      </c>
      <c r="M352" s="23" t="str">
        <f t="shared" si="36"/>
        <v xml:space="preserve"> </v>
      </c>
    </row>
    <row r="353" spans="1:13" ht="13.5" customHeight="1" x14ac:dyDescent="0.25">
      <c r="A353" s="18" t="str">
        <f t="shared" si="33"/>
        <v>65</v>
      </c>
      <c r="B353" s="102"/>
      <c r="C353" s="109" t="s">
        <v>53</v>
      </c>
      <c r="D353" s="92"/>
      <c r="E353" s="22">
        <v>28.85</v>
      </c>
      <c r="F353" s="23" t="str">
        <f>IF(D353*E353=0," ",D353*E353)</f>
        <v xml:space="preserve"> </v>
      </c>
      <c r="G353" s="36"/>
      <c r="H353" s="18" t="str">
        <f t="shared" si="35"/>
        <v>69</v>
      </c>
      <c r="I353" s="102"/>
      <c r="J353" s="109" t="s">
        <v>53</v>
      </c>
      <c r="K353" s="92"/>
      <c r="L353" s="22">
        <v>28.85</v>
      </c>
      <c r="M353" s="23" t="str">
        <f t="shared" si="36"/>
        <v xml:space="preserve"> </v>
      </c>
    </row>
    <row r="354" spans="1:13" ht="13.5" customHeight="1" x14ac:dyDescent="0.25">
      <c r="A354" s="18" t="str">
        <f t="shared" si="33"/>
        <v>65</v>
      </c>
      <c r="B354" s="102"/>
      <c r="C354" s="109" t="s">
        <v>53</v>
      </c>
      <c r="D354" s="92"/>
      <c r="E354" s="22">
        <v>28.85</v>
      </c>
      <c r="F354" s="23" t="str">
        <f t="shared" si="34"/>
        <v xml:space="preserve"> </v>
      </c>
      <c r="G354" s="36"/>
      <c r="H354" s="18" t="str">
        <f t="shared" si="35"/>
        <v>69</v>
      </c>
      <c r="I354" s="102"/>
      <c r="J354" s="109" t="s">
        <v>53</v>
      </c>
      <c r="K354" s="92"/>
      <c r="L354" s="22">
        <v>28.85</v>
      </c>
      <c r="M354" s="23" t="str">
        <f t="shared" si="36"/>
        <v xml:space="preserve"> </v>
      </c>
    </row>
    <row r="355" spans="1:13" ht="13.5" customHeight="1" x14ac:dyDescent="0.25">
      <c r="A355" s="18" t="str">
        <f t="shared" si="33"/>
        <v>65</v>
      </c>
      <c r="B355" s="102"/>
      <c r="C355" s="109" t="s">
        <v>53</v>
      </c>
      <c r="D355" s="92"/>
      <c r="E355" s="22">
        <v>28.85</v>
      </c>
      <c r="F355" s="23" t="str">
        <f t="shared" si="34"/>
        <v xml:space="preserve"> </v>
      </c>
      <c r="G355" s="36"/>
      <c r="H355" s="18" t="str">
        <f t="shared" si="35"/>
        <v>69</v>
      </c>
      <c r="I355" s="102"/>
      <c r="J355" s="109" t="s">
        <v>53</v>
      </c>
      <c r="K355" s="92"/>
      <c r="L355" s="22">
        <v>28.85</v>
      </c>
      <c r="M355" s="23" t="str">
        <f t="shared" si="36"/>
        <v xml:space="preserve"> </v>
      </c>
    </row>
    <row r="356" spans="1:13" ht="13.5" customHeight="1" x14ac:dyDescent="0.25">
      <c r="A356" s="18">
        <f>6599</f>
        <v>6599</v>
      </c>
      <c r="B356" s="84"/>
      <c r="C356" s="51" t="s">
        <v>70</v>
      </c>
      <c r="D356" s="92"/>
      <c r="E356" s="22">
        <v>28.85</v>
      </c>
      <c r="F356" s="23" t="str">
        <f t="shared" si="34"/>
        <v xml:space="preserve"> </v>
      </c>
      <c r="G356" s="36"/>
      <c r="H356" s="18" t="str">
        <f>69&amp;I356</f>
        <v>69</v>
      </c>
      <c r="I356" s="102"/>
      <c r="J356" s="109" t="s">
        <v>53</v>
      </c>
      <c r="K356" s="92"/>
      <c r="L356" s="22">
        <v>28.85</v>
      </c>
      <c r="M356" s="23" t="str">
        <f t="shared" si="36"/>
        <v xml:space="preserve"> </v>
      </c>
    </row>
    <row r="357" spans="1:13" ht="13.5" customHeight="1" x14ac:dyDescent="0.25">
      <c r="A357" s="148" t="s">
        <v>186</v>
      </c>
      <c r="B357" s="149"/>
      <c r="C357" s="149"/>
      <c r="D357" s="149"/>
      <c r="E357" s="150"/>
      <c r="F357" s="40" t="str">
        <f>IF(SUM(F342:F356)=0," ",SUM(F342:F356))</f>
        <v xml:space="preserve"> </v>
      </c>
      <c r="G357" s="36"/>
      <c r="H357" s="148" t="s">
        <v>189</v>
      </c>
      <c r="I357" s="149"/>
      <c r="J357" s="149"/>
      <c r="K357" s="149"/>
      <c r="L357" s="150"/>
      <c r="M357" s="40" t="str">
        <f>IF(SUM(M342:M356)=0," ",SUM(M342:M356))</f>
        <v xml:space="preserve"> </v>
      </c>
    </row>
    <row r="358" spans="1:13" ht="13.5" customHeight="1" x14ac:dyDescent="0.25">
      <c r="A358" s="126"/>
      <c r="B358" s="126"/>
      <c r="C358" s="126"/>
      <c r="D358" s="126"/>
      <c r="E358" s="128"/>
      <c r="F358" s="129"/>
      <c r="G358" s="36"/>
      <c r="H358" s="126"/>
      <c r="I358" s="126"/>
      <c r="J358" s="126"/>
      <c r="K358" s="126"/>
      <c r="L358" s="128"/>
      <c r="M358" s="128"/>
    </row>
    <row r="359" spans="1:13" ht="13.5" customHeight="1" x14ac:dyDescent="0.25">
      <c r="A359" s="126"/>
      <c r="B359" s="126"/>
      <c r="C359" s="126"/>
      <c r="D359" s="126"/>
      <c r="E359" s="128"/>
      <c r="F359" s="129"/>
      <c r="G359" s="36"/>
      <c r="H359" s="1"/>
      <c r="I359" s="1"/>
      <c r="J359" s="1"/>
      <c r="K359" s="2"/>
      <c r="L359" s="1"/>
      <c r="M359" s="2"/>
    </row>
    <row r="360" spans="1:13" ht="13.5" customHeight="1" x14ac:dyDescent="0.25">
      <c r="A360" s="126"/>
      <c r="B360" s="126"/>
      <c r="C360" s="126"/>
      <c r="D360" s="126"/>
      <c r="E360" s="128"/>
      <c r="F360" s="129"/>
      <c r="G360" s="36"/>
      <c r="H360" s="1"/>
      <c r="I360" s="1"/>
      <c r="J360" s="1"/>
      <c r="K360" s="2"/>
      <c r="L360" s="1"/>
      <c r="M360" s="2"/>
    </row>
    <row r="361" spans="1:13" ht="13.5" customHeight="1" thickBot="1" x14ac:dyDescent="0.3">
      <c r="A361" s="36"/>
      <c r="B361" s="36"/>
      <c r="C361" s="126"/>
      <c r="D361" s="126"/>
      <c r="E361" s="128"/>
      <c r="F361" s="129"/>
      <c r="G361" s="36"/>
      <c r="H361" s="1"/>
      <c r="I361" s="1"/>
      <c r="J361" s="52" t="s">
        <v>181</v>
      </c>
      <c r="K361" s="164" t="str">
        <f>IF(SUM(F297,F317,F337,F357,M297,M309,M337,M357)=0," ",SUM(F297,F317,F337,F357,M297,M309,M337,M357))</f>
        <v xml:space="preserve"> </v>
      </c>
      <c r="L361" s="164"/>
      <c r="M361" s="2"/>
    </row>
    <row r="362" spans="1:13" ht="13.5" customHeight="1" x14ac:dyDescent="0.25">
      <c r="A362" s="126"/>
      <c r="B362" s="126"/>
      <c r="C362" s="126"/>
      <c r="D362" s="126"/>
      <c r="E362" s="128"/>
      <c r="F362" s="129"/>
      <c r="G362" s="36"/>
      <c r="H362" s="1"/>
      <c r="I362" s="1"/>
      <c r="J362" s="1"/>
      <c r="K362" s="2"/>
      <c r="L362" s="1"/>
      <c r="M362" s="2"/>
    </row>
    <row r="363" spans="1:13" ht="13.5" customHeight="1" x14ac:dyDescent="0.25">
      <c r="A363" s="126"/>
      <c r="B363" s="126"/>
      <c r="C363" s="126"/>
      <c r="D363" s="126"/>
      <c r="E363" s="128"/>
      <c r="F363" s="129"/>
      <c r="G363" s="36"/>
      <c r="H363" s="1"/>
      <c r="I363" s="1"/>
      <c r="J363" s="1"/>
      <c r="K363" s="2"/>
      <c r="L363" s="1"/>
      <c r="M363" s="2"/>
    </row>
    <row r="364" spans="1:13" ht="13.5" customHeight="1" x14ac:dyDescent="0.25">
      <c r="A364" s="126"/>
      <c r="B364" s="126"/>
      <c r="C364" s="126"/>
      <c r="D364" s="126"/>
      <c r="E364" s="128"/>
      <c r="F364" s="129"/>
      <c r="G364" s="36"/>
      <c r="H364" s="1"/>
      <c r="I364" s="1"/>
      <c r="J364" s="1"/>
      <c r="K364" s="2"/>
      <c r="L364" s="1"/>
      <c r="M364" s="2"/>
    </row>
    <row r="365" spans="1:13" ht="13.5" customHeight="1" x14ac:dyDescent="0.25">
      <c r="A365" s="126"/>
      <c r="B365" s="126"/>
      <c r="C365" s="126"/>
      <c r="D365" s="126"/>
      <c r="E365" s="128"/>
      <c r="F365" s="129"/>
      <c r="H365" s="1"/>
      <c r="I365" s="1"/>
      <c r="J365" s="1"/>
      <c r="K365" s="2"/>
      <c r="L365" s="1"/>
      <c r="M365" s="2"/>
    </row>
    <row r="366" spans="1:13" ht="13.5" customHeight="1" x14ac:dyDescent="0.25">
      <c r="A366" s="126"/>
      <c r="B366" s="126"/>
      <c r="C366" s="126"/>
      <c r="D366" s="126"/>
      <c r="E366" s="128"/>
      <c r="F366" s="129"/>
      <c r="H366" s="1"/>
      <c r="I366" s="1"/>
      <c r="J366" s="1"/>
      <c r="K366" s="2"/>
      <c r="L366" s="1"/>
      <c r="M366" s="2"/>
    </row>
    <row r="367" spans="1:13" ht="13.5" customHeight="1" x14ac:dyDescent="0.25">
      <c r="A367" s="126"/>
      <c r="B367" s="126"/>
      <c r="C367" s="126"/>
      <c r="D367" s="126"/>
      <c r="E367" s="128"/>
      <c r="F367" s="129"/>
      <c r="H367" s="1"/>
      <c r="I367" s="1"/>
      <c r="J367" s="1"/>
      <c r="K367" s="2"/>
      <c r="L367" s="1"/>
      <c r="M367" s="2"/>
    </row>
    <row r="368" spans="1:13" ht="13.5" customHeight="1" x14ac:dyDescent="0.25">
      <c r="A368" s="126"/>
      <c r="B368" s="126"/>
      <c r="C368" s="126"/>
      <c r="D368" s="126"/>
      <c r="E368" s="128"/>
      <c r="F368" s="129"/>
      <c r="H368" s="1"/>
      <c r="I368" s="1"/>
      <c r="J368" s="1"/>
      <c r="K368" s="2"/>
      <c r="L368" s="1"/>
      <c r="M368" s="2"/>
    </row>
    <row r="369" spans="1:6" ht="13.5" customHeight="1" x14ac:dyDescent="0.2">
      <c r="A369" s="36"/>
      <c r="B369" s="36"/>
      <c r="C369" s="36"/>
      <c r="D369" s="36"/>
      <c r="E369" s="36"/>
      <c r="F369" s="36"/>
    </row>
    <row r="370" spans="1:6" ht="13.5" customHeight="1" x14ac:dyDescent="0.25">
      <c r="A370" s="126"/>
      <c r="B370" s="127"/>
      <c r="C370" s="126"/>
      <c r="D370" s="127"/>
      <c r="E370" s="128"/>
      <c r="F370" s="128"/>
    </row>
    <row r="371" spans="1:6" ht="13.5" customHeight="1" x14ac:dyDescent="0.25">
      <c r="A371" s="126"/>
      <c r="B371" s="127"/>
      <c r="C371" s="126"/>
      <c r="D371" s="127"/>
      <c r="E371" s="128"/>
      <c r="F371" s="128"/>
    </row>
    <row r="372" spans="1:6" ht="13.5" customHeight="1" x14ac:dyDescent="0.25">
      <c r="A372" s="126"/>
      <c r="B372" s="127"/>
      <c r="C372" s="126"/>
      <c r="D372" s="127"/>
      <c r="E372" s="128"/>
      <c r="F372" s="128"/>
    </row>
    <row r="373" spans="1:6" ht="13.5" customHeight="1" x14ac:dyDescent="0.25">
      <c r="A373" s="126"/>
      <c r="B373" s="127"/>
      <c r="C373" s="126"/>
      <c r="D373" s="127"/>
      <c r="E373" s="128"/>
      <c r="F373" s="128"/>
    </row>
    <row r="374" spans="1:6" ht="13.5" customHeight="1" x14ac:dyDescent="0.25">
      <c r="A374" s="126"/>
      <c r="B374" s="127"/>
      <c r="C374" s="126"/>
      <c r="D374" s="127"/>
      <c r="E374" s="128"/>
      <c r="F374" s="128"/>
    </row>
    <row r="375" spans="1:6" ht="13.5" customHeight="1" x14ac:dyDescent="0.25">
      <c r="A375" s="126"/>
      <c r="B375" s="127"/>
      <c r="C375" s="126"/>
      <c r="D375" s="127"/>
      <c r="E375" s="128"/>
      <c r="F375" s="128"/>
    </row>
    <row r="376" spans="1:6" ht="13.5" customHeight="1" x14ac:dyDescent="0.25">
      <c r="A376" s="126"/>
      <c r="B376" s="127"/>
      <c r="C376" s="126"/>
      <c r="D376" s="127"/>
      <c r="E376" s="128"/>
      <c r="F376" s="128"/>
    </row>
    <row r="377" spans="1:6" ht="13.5" customHeight="1" x14ac:dyDescent="0.25">
      <c r="A377" s="126"/>
      <c r="B377" s="127"/>
      <c r="C377" s="126"/>
      <c r="D377" s="127"/>
      <c r="E377" s="128"/>
      <c r="F377" s="128"/>
    </row>
    <row r="378" spans="1:6" ht="13.5" customHeight="1" x14ac:dyDescent="0.25">
      <c r="A378" s="126"/>
      <c r="B378" s="127"/>
      <c r="C378" s="126"/>
      <c r="D378" s="127"/>
      <c r="E378" s="128"/>
      <c r="F378" s="128"/>
    </row>
    <row r="379" spans="1:6" ht="13.5" customHeight="1" x14ac:dyDescent="0.25">
      <c r="A379" s="126"/>
      <c r="B379" s="127"/>
      <c r="C379" s="126"/>
      <c r="D379" s="127"/>
      <c r="E379" s="128"/>
      <c r="F379" s="128"/>
    </row>
    <row r="380" spans="1:6" ht="13.5" customHeight="1" x14ac:dyDescent="0.25">
      <c r="A380" s="126"/>
      <c r="B380" s="127"/>
      <c r="C380" s="126"/>
      <c r="D380" s="127"/>
      <c r="E380" s="128"/>
      <c r="F380" s="128"/>
    </row>
    <row r="381" spans="1:6" ht="13.5" customHeight="1" x14ac:dyDescent="0.25">
      <c r="A381" s="126"/>
      <c r="B381" s="127"/>
      <c r="C381" s="126"/>
      <c r="D381" s="127"/>
      <c r="E381" s="128"/>
      <c r="F381" s="128"/>
    </row>
    <row r="382" spans="1:6" ht="13.5" customHeight="1" x14ac:dyDescent="0.2">
      <c r="A382" s="1"/>
      <c r="B382" s="1"/>
      <c r="C382" s="1"/>
      <c r="D382" s="1"/>
      <c r="E382" s="1"/>
      <c r="F382" s="1"/>
    </row>
  </sheetData>
  <sheetProtection selectLockedCells="1"/>
  <mergeCells count="120">
    <mergeCell ref="B1:L1"/>
    <mergeCell ref="A11:B11"/>
    <mergeCell ref="A17:B17"/>
    <mergeCell ref="L31:M31"/>
    <mergeCell ref="J31:K31"/>
    <mergeCell ref="A15:B15"/>
    <mergeCell ref="F13:I13"/>
    <mergeCell ref="F15:I15"/>
    <mergeCell ref="J13:L13"/>
    <mergeCell ref="A2:M2"/>
    <mergeCell ref="B4:L4"/>
    <mergeCell ref="H9:J9"/>
    <mergeCell ref="A3:M3"/>
    <mergeCell ref="B6:L6"/>
    <mergeCell ref="C27:D27"/>
    <mergeCell ref="C15:E15"/>
    <mergeCell ref="J17:L17"/>
    <mergeCell ref="F17:I17"/>
    <mergeCell ref="C11:E11"/>
    <mergeCell ref="C17:E17"/>
    <mergeCell ref="J14:L14"/>
    <mergeCell ref="J11:L11"/>
    <mergeCell ref="A13:B13"/>
    <mergeCell ref="B19:L19"/>
    <mergeCell ref="C13:E13"/>
    <mergeCell ref="F11:I11"/>
    <mergeCell ref="J15:L15"/>
    <mergeCell ref="C167:K167"/>
    <mergeCell ref="H201:M201"/>
    <mergeCell ref="B7:K7"/>
    <mergeCell ref="H8:J8"/>
    <mergeCell ref="H10:J10"/>
    <mergeCell ref="C29:D29"/>
    <mergeCell ref="B42:L42"/>
    <mergeCell ref="C47:J47"/>
    <mergeCell ref="C45:J45"/>
    <mergeCell ref="C165:K165"/>
    <mergeCell ref="K126:M126"/>
    <mergeCell ref="A35:M37"/>
    <mergeCell ref="E39:I39"/>
    <mergeCell ref="C21:D21"/>
    <mergeCell ref="F22:L24"/>
    <mergeCell ref="A31:B31"/>
    <mergeCell ref="A21:B21"/>
    <mergeCell ref="C49:J49"/>
    <mergeCell ref="A25:B25"/>
    <mergeCell ref="C46:J46"/>
    <mergeCell ref="B40:L40"/>
    <mergeCell ref="A33:M33"/>
    <mergeCell ref="A23:B23"/>
    <mergeCell ref="A29:B29"/>
    <mergeCell ref="A27:B27"/>
    <mergeCell ref="F25:L27"/>
    <mergeCell ref="B41:L41"/>
    <mergeCell ref="A34:M34"/>
    <mergeCell ref="C31:D31"/>
    <mergeCell ref="C25:D25"/>
    <mergeCell ref="C23:D23"/>
    <mergeCell ref="C61:K61"/>
    <mergeCell ref="C166:K166"/>
    <mergeCell ref="C68:K68"/>
    <mergeCell ref="C83:K83"/>
    <mergeCell ref="C162:K162"/>
    <mergeCell ref="C48:J48"/>
    <mergeCell ref="C84:K84"/>
    <mergeCell ref="C163:K163"/>
    <mergeCell ref="K66:M66"/>
    <mergeCell ref="C101:I101"/>
    <mergeCell ref="B203:C203"/>
    <mergeCell ref="K189:M189"/>
    <mergeCell ref="J220:K220"/>
    <mergeCell ref="J222:K222"/>
    <mergeCell ref="J210:K210"/>
    <mergeCell ref="I217:J217"/>
    <mergeCell ref="J211:K211"/>
    <mergeCell ref="J212:K212"/>
    <mergeCell ref="H218:M218"/>
    <mergeCell ref="H219:M219"/>
    <mergeCell ref="H213:L213"/>
    <mergeCell ref="H202:M202"/>
    <mergeCell ref="J203:K203"/>
    <mergeCell ref="J204:K204"/>
    <mergeCell ref="J205:K205"/>
    <mergeCell ref="J206:K206"/>
    <mergeCell ref="J207:K207"/>
    <mergeCell ref="J208:K208"/>
    <mergeCell ref="J209:K209"/>
    <mergeCell ref="J224:K224"/>
    <mergeCell ref="J221:K221"/>
    <mergeCell ref="J229:K229"/>
    <mergeCell ref="J225:K225"/>
    <mergeCell ref="K361:L361"/>
    <mergeCell ref="I307:J307"/>
    <mergeCell ref="H297:L297"/>
    <mergeCell ref="H337:L337"/>
    <mergeCell ref="J223:K223"/>
    <mergeCell ref="J226:K226"/>
    <mergeCell ref="J227:K227"/>
    <mergeCell ref="K276:L276"/>
    <mergeCell ref="I281:J281"/>
    <mergeCell ref="J228:K228"/>
    <mergeCell ref="H272:L272"/>
    <mergeCell ref="J230:K230"/>
    <mergeCell ref="A357:E357"/>
    <mergeCell ref="I341:J341"/>
    <mergeCell ref="H357:L357"/>
    <mergeCell ref="B321:C321"/>
    <mergeCell ref="I321:J321"/>
    <mergeCell ref="H231:L231"/>
    <mergeCell ref="A256:E256"/>
    <mergeCell ref="B301:C301"/>
    <mergeCell ref="A337:E337"/>
    <mergeCell ref="A276:E276"/>
    <mergeCell ref="B281:C281"/>
    <mergeCell ref="A297:E297"/>
    <mergeCell ref="H309:L309"/>
    <mergeCell ref="B261:C261"/>
    <mergeCell ref="A317:E317"/>
    <mergeCell ref="I239:J239"/>
    <mergeCell ref="B341:C341"/>
  </mergeCells>
  <phoneticPr fontId="2" type="noConversion"/>
  <printOptions horizontalCentered="1" verticalCentered="1"/>
  <pageMargins left="0" right="0" top="0.25" bottom="0" header="0" footer="0"/>
  <pageSetup scale="64" fitToHeight="4" orientation="portrait" horizontalDpi="300" r:id="rId1"/>
  <headerFooter alignWithMargins="0"/>
  <rowBreaks count="4" manualBreakCount="4">
    <brk id="66" min="1" max="12" man="1"/>
    <brk id="126" min="1" max="12" man="1"/>
    <brk id="189" min="1" max="12" man="1"/>
    <brk id="27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Zach Greenberg</dc:creator>
  <cp:lastModifiedBy>Jill Lobb</cp:lastModifiedBy>
  <cp:lastPrinted>2022-10-19T19:54:21Z</cp:lastPrinted>
  <dcterms:created xsi:type="dcterms:W3CDTF">2003-10-01T19:08:03Z</dcterms:created>
  <dcterms:modified xsi:type="dcterms:W3CDTF">2022-10-19T20:09:53Z</dcterms:modified>
</cp:coreProperties>
</file>